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3" activeTab="0"/>
  </bookViews>
  <sheets>
    <sheet name="Tyres" sheetId="1" r:id="rId1"/>
    <sheet name="studs" sheetId="2" r:id="rId2"/>
    <sheet name="for_studding" sheetId="3" r:id="rId3"/>
  </sheets>
  <definedNames/>
  <calcPr fullCalcOnLoad="1"/>
</workbook>
</file>

<file path=xl/sharedStrings.xml><?xml version="1.0" encoding="utf-8"?>
<sst xmlns="http://schemas.openxmlformats.org/spreadsheetml/2006/main" count="488" uniqueCount="176">
  <si>
    <t>Manufacturer</t>
  </si>
  <si>
    <t>Front</t>
  </si>
  <si>
    <t>Rear</t>
  </si>
  <si>
    <t>Model</t>
  </si>
  <si>
    <t>% road</t>
  </si>
  <si>
    <t>$US</t>
  </si>
  <si>
    <t>Size 21”</t>
  </si>
  <si>
    <t>Weight Lbs</t>
  </si>
  <si>
    <t>Tread Depth inches</t>
  </si>
  <si>
    <t>Pattern</t>
  </si>
  <si>
    <t>Studs Y/N</t>
  </si>
  <si>
    <t>Size 17”</t>
  </si>
  <si>
    <t>Notes</t>
  </si>
  <si>
    <t>Avon</t>
  </si>
  <si>
    <t>AM20</t>
  </si>
  <si>
    <t>95?</t>
  </si>
  <si>
    <t>90/90</t>
  </si>
  <si>
    <t>chevron sipes</t>
  </si>
  <si>
    <t>AM23</t>
  </si>
  <si>
    <t>100?</t>
  </si>
  <si>
    <t>130/80</t>
  </si>
  <si>
    <t>sipes</t>
  </si>
  <si>
    <t>Non-DOT</t>
  </si>
  <si>
    <t>AM26 Roadrider</t>
  </si>
  <si>
    <t>AM41 Venom X</t>
  </si>
  <si>
    <t>AM44 Distanza T</t>
  </si>
  <si>
    <t>chevron</t>
  </si>
  <si>
    <t>Gripster AM24</t>
  </si>
  <si>
    <t>50?</t>
  </si>
  <si>
    <t>tetris chevron</t>
  </si>
  <si>
    <t>Bridgestone</t>
  </si>
  <si>
    <t>Battlax BT45H</t>
  </si>
  <si>
    <t>Battle Wing</t>
  </si>
  <si>
    <t>90?</t>
  </si>
  <si>
    <t>designer crosshatch</t>
  </si>
  <si>
    <t>Exedra Max Cruiser</t>
  </si>
  <si>
    <t>G701</t>
  </si>
  <si>
    <t>Trail Wing TW152</t>
  </si>
  <si>
    <t>60?</t>
  </si>
  <si>
    <t>scale blocks</t>
  </si>
  <si>
    <t>TW21/22</t>
  </si>
  <si>
    <t>TW41/42</t>
  </si>
  <si>
    <t>40?</t>
  </si>
  <si>
    <t>chevron blocks</t>
  </si>
  <si>
    <t>Continental</t>
  </si>
  <si>
    <t>Escape</t>
  </si>
  <si>
    <t>short blocks</t>
  </si>
  <si>
    <t>Go</t>
  </si>
  <si>
    <t>Milestone</t>
  </si>
  <si>
    <t>designer sipes</t>
  </si>
  <si>
    <t>TKC70</t>
  </si>
  <si>
    <t>60 (50)</t>
  </si>
  <si>
    <t>Trail Attack 2</t>
  </si>
  <si>
    <t>90 (80)</t>
  </si>
  <si>
    <t>Twinduro TKC80</t>
  </si>
  <si>
    <t>med blocks</t>
  </si>
  <si>
    <t>Dunlop</t>
  </si>
  <si>
    <t>D606</t>
  </si>
  <si>
    <t>130/90</t>
  </si>
  <si>
    <t>blocks</t>
  </si>
  <si>
    <t>D908 Rally Raid</t>
  </si>
  <si>
    <t>5?</t>
  </si>
  <si>
    <t>knobs</t>
  </si>
  <si>
    <t>Elite 3</t>
  </si>
  <si>
    <t>Geomax AT81</t>
  </si>
  <si>
    <t>0?</t>
  </si>
  <si>
    <t>Geomax MX52</t>
  </si>
  <si>
    <t>Trailmax TR91</t>
  </si>
  <si>
    <t>crosshatch</t>
  </si>
  <si>
    <t>Duro</t>
  </si>
  <si>
    <t>HF904/903 Median</t>
  </si>
  <si>
    <t>Full Bore</t>
  </si>
  <si>
    <t>M-41</t>
  </si>
  <si>
    <t>70?</t>
  </si>
  <si>
    <t>Goldentyre</t>
  </si>
  <si>
    <t>GT201</t>
  </si>
  <si>
    <t>GBP</t>
  </si>
  <si>
    <t>Heidenau</t>
  </si>
  <si>
    <t>K60</t>
  </si>
  <si>
    <t>chainsaw</t>
  </si>
  <si>
    <t>K76</t>
  </si>
  <si>
    <t>scales</t>
  </si>
  <si>
    <t>IRC</t>
  </si>
  <si>
    <t>GP-1</t>
  </si>
  <si>
    <t>n</t>
  </si>
  <si>
    <t>chain</t>
  </si>
  <si>
    <t>GP110</t>
  </si>
  <si>
    <t>overlap blocks</t>
  </si>
  <si>
    <t>M1A</t>
  </si>
  <si>
    <t>RX-02 Road Winner</t>
  </si>
  <si>
    <t>VE33</t>
  </si>
  <si>
    <t>Kenda</t>
  </si>
  <si>
    <t>siped knobs</t>
  </si>
  <si>
    <t>No</t>
  </si>
  <si>
    <t>Chevron scales</t>
  </si>
  <si>
    <t>2009, current</t>
  </si>
  <si>
    <t>K760 Trak Master II</t>
  </si>
  <si>
    <t>80/100</t>
  </si>
  <si>
    <t>paddle knobs</t>
  </si>
  <si>
    <t>K784 Big Block</t>
  </si>
  <si>
    <t>Maxxis</t>
  </si>
  <si>
    <t>M7313 Maxxcross</t>
  </si>
  <si>
    <t>chain blocks</t>
  </si>
  <si>
    <t>Mefo</t>
  </si>
  <si>
    <t>Explorer</t>
  </si>
  <si>
    <t>MX Master</t>
  </si>
  <si>
    <t>Metzler</t>
  </si>
  <si>
    <t>Enduro 3 Sahara</t>
  </si>
  <si>
    <t>OEM</t>
  </si>
  <si>
    <t>Karoo 3</t>
  </si>
  <si>
    <t>designer paddle</t>
  </si>
  <si>
    <t>Lasertec</t>
  </si>
  <si>
    <t>MCE Karoo</t>
  </si>
  <si>
    <t>ME880 XXL</t>
  </si>
  <si>
    <t>MEZ2</t>
  </si>
  <si>
    <t>Tourance</t>
  </si>
  <si>
    <t>Tourance EXP</t>
  </si>
  <si>
    <t>Tourance Next</t>
  </si>
  <si>
    <t>90 (95)</t>
  </si>
  <si>
    <t>140/80</t>
  </si>
  <si>
    <t>Unicross</t>
  </si>
  <si>
    <t>Michelin</t>
  </si>
  <si>
    <t>Anakee 3</t>
  </si>
  <si>
    <t>80?</t>
  </si>
  <si>
    <t>current</t>
  </si>
  <si>
    <t>Commander II</t>
  </si>
  <si>
    <t>Desert Race</t>
  </si>
  <si>
    <t>10?</t>
  </si>
  <si>
    <t>M12 XC</t>
  </si>
  <si>
    <t>Pilot Activ</t>
  </si>
  <si>
    <t>S12</t>
  </si>
  <si>
    <t>T63</t>
  </si>
  <si>
    <t>20?</t>
  </si>
  <si>
    <t>Mitas</t>
  </si>
  <si>
    <t>E07</t>
  </si>
  <si>
    <t>chainscales</t>
  </si>
  <si>
    <t>E09</t>
  </si>
  <si>
    <t>E10</t>
  </si>
  <si>
    <t>Pirelli</t>
  </si>
  <si>
    <t>Mnight Dragon</t>
  </si>
  <si>
    <t>MT 90 Scorp AT</t>
  </si>
  <si>
    <t>120/90</t>
  </si>
  <si>
    <t>MT21</t>
  </si>
  <si>
    <t>paddle blocks</t>
  </si>
  <si>
    <t>Scorpion Pro</t>
  </si>
  <si>
    <t>Scorpion Rally</t>
  </si>
  <si>
    <t>Scorpion Trail S/H</t>
  </si>
  <si>
    <t>Sport Demon</t>
  </si>
  <si>
    <t>Shinko</t>
  </si>
  <si>
    <t>244 (3.00)</t>
  </si>
  <si>
    <t>70 (50)</t>
  </si>
  <si>
    <t>700 (3.00)</t>
  </si>
  <si>
    <t>Prominence</t>
  </si>
  <si>
    <t>Penetration</t>
  </si>
  <si>
    <t>Min depth mm</t>
  </si>
  <si>
    <t>in</t>
  </si>
  <si>
    <t>gripstuds</t>
  </si>
  <si>
    <t>Aerostich</t>
  </si>
  <si>
    <t>Brand</t>
  </si>
  <si>
    <t>Rear $</t>
  </si>
  <si>
    <t>Front $</t>
  </si>
  <si>
    <t>Set</t>
  </si>
  <si>
    <t>R Tread inches</t>
  </si>
  <si>
    <t>F Tread inches</t>
  </si>
  <si>
    <t>Dealer</t>
  </si>
  <si>
    <t>Studding</t>
  </si>
  <si>
    <t>Useless notes</t>
  </si>
  <si>
    <t>Rear 17-130/80</t>
  </si>
  <si>
    <t>Front 21-90/90</t>
  </si>
  <si>
    <t>11mm=.43</t>
  </si>
  <si>
    <t>10mm=.39</t>
  </si>
  <si>
    <t>Rev</t>
  </si>
  <si>
    <t>AMT</t>
  </si>
  <si>
    <t>K760 Trak Master II (130/90, 80/100)</t>
  </si>
  <si>
    <t>10 (20)</t>
  </si>
  <si>
    <t>D Kirk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</si>
</sst>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[$$-409]#,##0;[RED]\-[$$-409]#,##0"/>
  </numFmts>
  <fonts count="7">
    <font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i/>
      <u val="single"/>
      <sz val="10"/>
      <name val="Arial"/>
      <family val="2"/>
    </font>
    <font>
      <u val="single"/>
      <sz val="10"/>
      <name val="Arial"/>
      <family val="2"/>
    </font>
    <font>
      <sz val="8"/>
      <name val="Impact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horizontal="left"/>
    </xf>
    <xf numFmtId="164" fontId="1" fillId="0" borderId="0" xfId="0" applyFont="1" applyAlignment="1">
      <alignment horizontal="center" wrapText="1"/>
    </xf>
    <xf numFmtId="164" fontId="2" fillId="0" borderId="0" xfId="0" applyFont="1" applyAlignment="1">
      <alignment horizontal="center" wrapText="1"/>
    </xf>
    <xf numFmtId="166" fontId="2" fillId="0" borderId="0" xfId="0" applyNumberFormat="1" applyFont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164" fontId="2" fillId="0" borderId="0" xfId="0" applyFont="1" applyAlignment="1">
      <alignment horizontal="left" wrapText="1"/>
    </xf>
    <xf numFmtId="164" fontId="1" fillId="0" borderId="1" xfId="0" applyFont="1" applyBorder="1" applyAlignment="1">
      <alignment horizontal="center" wrapText="1"/>
    </xf>
    <xf numFmtId="164" fontId="2" fillId="0" borderId="2" xfId="0" applyFont="1" applyBorder="1" applyAlignment="1">
      <alignment horizontal="center" wrapText="1"/>
    </xf>
    <xf numFmtId="166" fontId="2" fillId="0" borderId="3" xfId="0" applyNumberFormat="1" applyFont="1" applyBorder="1" applyAlignment="1">
      <alignment horizontal="center" wrapText="1"/>
    </xf>
    <xf numFmtId="164" fontId="2" fillId="0" borderId="3" xfId="0" applyFont="1" applyBorder="1" applyAlignment="1">
      <alignment horizontal="center" wrapText="1"/>
    </xf>
    <xf numFmtId="164" fontId="2" fillId="0" borderId="0" xfId="0" applyFont="1" applyBorder="1" applyAlignment="1">
      <alignment horizontal="center" wrapText="1"/>
    </xf>
    <xf numFmtId="164" fontId="1" fillId="0" borderId="4" xfId="0" applyFont="1" applyBorder="1" applyAlignment="1">
      <alignment horizontal="center" wrapText="1"/>
    </xf>
    <xf numFmtId="164" fontId="2" fillId="0" borderId="5" xfId="0" applyFont="1" applyBorder="1" applyAlignment="1">
      <alignment horizontal="center" wrapText="1"/>
    </xf>
    <xf numFmtId="166" fontId="2" fillId="0" borderId="4" xfId="0" applyNumberFormat="1" applyFont="1" applyBorder="1" applyAlignment="1">
      <alignment horizontal="center" wrapText="1"/>
    </xf>
    <xf numFmtId="166" fontId="2" fillId="0" borderId="5" xfId="0" applyNumberFormat="1" applyFont="1" applyBorder="1" applyAlignment="1">
      <alignment horizontal="center" wrapText="1"/>
    </xf>
    <xf numFmtId="165" fontId="2" fillId="0" borderId="5" xfId="0" applyNumberFormat="1" applyFont="1" applyBorder="1" applyAlignment="1">
      <alignment horizontal="center" wrapText="1"/>
    </xf>
    <xf numFmtId="164" fontId="2" fillId="0" borderId="6" xfId="0" applyFont="1" applyBorder="1" applyAlignment="1">
      <alignment horizontal="center" wrapText="1"/>
    </xf>
    <xf numFmtId="164" fontId="2" fillId="0" borderId="5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6" fontId="4" fillId="0" borderId="1" xfId="0" applyNumberFormat="1" applyFont="1" applyBorder="1" applyAlignment="1">
      <alignment horizontal="center" wrapText="1"/>
    </xf>
    <xf numFmtId="166" fontId="4" fillId="0" borderId="2" xfId="0" applyNumberFormat="1" applyFont="1" applyBorder="1" applyAlignment="1">
      <alignment horizontal="center" wrapText="1"/>
    </xf>
    <xf numFmtId="165" fontId="4" fillId="0" borderId="2" xfId="0" applyNumberFormat="1" applyFont="1" applyBorder="1" applyAlignment="1">
      <alignment horizontal="center" wrapText="1"/>
    </xf>
    <xf numFmtId="164" fontId="5" fillId="0" borderId="2" xfId="0" applyFont="1" applyBorder="1" applyAlignment="1">
      <alignment horizontal="center" wrapText="1"/>
    </xf>
    <xf numFmtId="164" fontId="4" fillId="0" borderId="7" xfId="0" applyFont="1" applyBorder="1" applyAlignment="1">
      <alignment horizontal="center" wrapText="1"/>
    </xf>
    <xf numFmtId="164" fontId="4" fillId="0" borderId="2" xfId="0" applyFont="1" applyBorder="1" applyAlignment="1">
      <alignment horizontal="center" wrapText="1"/>
    </xf>
    <xf numFmtId="164" fontId="5" fillId="0" borderId="7" xfId="0" applyFont="1" applyBorder="1" applyAlignment="1">
      <alignment horizontal="center" wrapText="1"/>
    </xf>
    <xf numFmtId="164" fontId="5" fillId="0" borderId="0" xfId="0" applyFont="1" applyAlignment="1">
      <alignment horizontal="center" wrapText="1"/>
    </xf>
    <xf numFmtId="164" fontId="4" fillId="0" borderId="0" xfId="0" applyFont="1" applyAlignment="1">
      <alignment horizontal="left" wrapText="1"/>
    </xf>
    <xf numFmtId="164" fontId="6" fillId="0" borderId="8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6" fontId="0" fillId="0" borderId="8" xfId="0" applyNumberFormat="1" applyFont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4" fontId="0" fillId="0" borderId="9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ont="1" applyAlignment="1">
      <alignment horizontal="left"/>
    </xf>
    <xf numFmtId="166" fontId="6" fillId="0" borderId="8" xfId="0" applyNumberFormat="1" applyFont="1" applyBorder="1" applyAlignment="1">
      <alignment horizontal="center"/>
    </xf>
    <xf numFmtId="164" fontId="6" fillId="0" borderId="9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6" fillId="0" borderId="4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0" fillId="0" borderId="5" xfId="0" applyNumberFormat="1" applyFont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0" fillId="0" borderId="0" xfId="0" applyAlignment="1">
      <alignment horizontal="right"/>
    </xf>
    <xf numFmtId="164" fontId="0" fillId="0" borderId="0" xfId="0" applyAlignment="1">
      <alignment wrapText="1"/>
    </xf>
    <xf numFmtId="164" fontId="0" fillId="0" borderId="0" xfId="0" applyFont="1" applyAlignment="1">
      <alignment horizontal="right" wrapText="1"/>
    </xf>
    <xf numFmtId="164" fontId="0" fillId="0" borderId="0" xfId="0" applyNumberFormat="1" applyAlignment="1">
      <alignment/>
    </xf>
    <xf numFmtId="164" fontId="1" fillId="0" borderId="0" xfId="0" applyFont="1" applyAlignment="1">
      <alignment wrapText="1"/>
    </xf>
    <xf numFmtId="164" fontId="2" fillId="0" borderId="0" xfId="0" applyFont="1" applyAlignment="1">
      <alignment horizontal="right" wrapText="1"/>
    </xf>
    <xf numFmtId="164" fontId="2" fillId="0" borderId="0" xfId="0" applyFont="1" applyAlignment="1">
      <alignment wrapText="1"/>
    </xf>
    <xf numFmtId="164" fontId="3" fillId="0" borderId="0" xfId="0" applyFont="1" applyAlignment="1">
      <alignment/>
    </xf>
    <xf numFmtId="164" fontId="4" fillId="0" borderId="0" xfId="0" applyFont="1" applyAlignment="1">
      <alignment horizontal="right" wrapText="1"/>
    </xf>
    <xf numFmtId="164" fontId="5" fillId="0" borderId="0" xfId="0" applyFont="1" applyAlignment="1">
      <alignment horizontal="right" wrapText="1"/>
    </xf>
    <xf numFmtId="164" fontId="4" fillId="0" borderId="0" xfId="0" applyFont="1" applyAlignment="1">
      <alignment wrapText="1"/>
    </xf>
    <xf numFmtId="164" fontId="4" fillId="0" borderId="0" xfId="0" applyFont="1" applyAlignment="1">
      <alignment horizontal="center" wrapText="1"/>
    </xf>
    <xf numFmtId="164" fontId="6" fillId="0" borderId="0" xfId="0" applyFont="1" applyAlignment="1">
      <alignment/>
    </xf>
    <xf numFmtId="164" fontId="0" fillId="0" borderId="0" xfId="0" applyFont="1" applyAlignment="1">
      <alignment horizontal="right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S78"/>
  <sheetViews>
    <sheetView tabSelected="1" workbookViewId="0" topLeftCell="A1">
      <selection activeCell="S1" sqref="S1"/>
    </sheetView>
  </sheetViews>
  <sheetFormatPr defaultColWidth="12.57421875" defaultRowHeight="12.75"/>
  <cols>
    <col min="1" max="1" width="2.57421875" style="0" customWidth="1"/>
    <col min="2" max="2" width="10.140625" style="0" customWidth="1"/>
    <col min="3" max="3" width="17.8515625" style="0" customWidth="1"/>
    <col min="4" max="6" width="6.421875" style="0" customWidth="1"/>
    <col min="7" max="7" width="7.7109375" style="1" customWidth="1"/>
    <col min="8" max="10" width="7.7109375" style="0" customWidth="1"/>
    <col min="11" max="11" width="2.57421875" style="0" customWidth="1"/>
    <col min="12" max="12" width="6.421875" style="0" customWidth="1"/>
    <col min="13" max="13" width="6.57421875" style="0" customWidth="1"/>
    <col min="14" max="15" width="7.7109375" style="0" customWidth="1"/>
    <col min="16" max="16" width="12.7109375" style="0" customWidth="1"/>
    <col min="17" max="17" width="5.57421875" style="0" customWidth="1"/>
    <col min="18" max="18" width="2.57421875" style="0" customWidth="1"/>
    <col min="19" max="19" width="11.57421875" style="2" customWidth="1"/>
    <col min="20" max="16384" width="11.57421875" style="0" customWidth="1"/>
  </cols>
  <sheetData>
    <row r="1" spans="2:19" ht="12.75">
      <c r="B1" s="3"/>
      <c r="C1" s="4"/>
      <c r="D1" s="4"/>
      <c r="E1" s="5"/>
      <c r="F1" s="5"/>
      <c r="G1" s="6"/>
      <c r="H1" s="4"/>
      <c r="I1" s="4"/>
      <c r="J1" s="4"/>
      <c r="K1" s="4"/>
      <c r="L1" s="5"/>
      <c r="M1" s="5"/>
      <c r="N1" s="4"/>
      <c r="O1" s="4"/>
      <c r="P1" s="4"/>
      <c r="Q1" s="4"/>
      <c r="R1" s="4"/>
      <c r="S1" s="7"/>
    </row>
    <row r="2" spans="2:19" ht="12.75" customHeight="1">
      <c r="B2" s="8" t="s">
        <v>0</v>
      </c>
      <c r="C2" s="8"/>
      <c r="D2" s="9"/>
      <c r="E2" s="10" t="s">
        <v>1</v>
      </c>
      <c r="F2" s="10"/>
      <c r="G2" s="10"/>
      <c r="H2" s="10"/>
      <c r="I2" s="10"/>
      <c r="J2" s="10"/>
      <c r="K2" s="9"/>
      <c r="L2" s="11" t="s">
        <v>2</v>
      </c>
      <c r="M2" s="11"/>
      <c r="N2" s="11"/>
      <c r="O2" s="11"/>
      <c r="P2" s="11"/>
      <c r="Q2" s="11"/>
      <c r="R2" s="12"/>
      <c r="S2" s="7"/>
    </row>
    <row r="3" spans="2:19" ht="12.75">
      <c r="B3" s="13"/>
      <c r="C3" s="14" t="s">
        <v>3</v>
      </c>
      <c r="D3" s="14" t="s">
        <v>4</v>
      </c>
      <c r="E3" s="15" t="s">
        <v>5</v>
      </c>
      <c r="F3" s="16" t="s">
        <v>6</v>
      </c>
      <c r="G3" s="17" t="s">
        <v>7</v>
      </c>
      <c r="H3" s="14" t="s">
        <v>8</v>
      </c>
      <c r="I3" s="14" t="s">
        <v>9</v>
      </c>
      <c r="J3" s="18" t="s">
        <v>10</v>
      </c>
      <c r="K3" s="14"/>
      <c r="L3" s="15" t="s">
        <v>5</v>
      </c>
      <c r="M3" s="14" t="s">
        <v>11</v>
      </c>
      <c r="N3" s="14" t="s">
        <v>7</v>
      </c>
      <c r="O3" s="19" t="s">
        <v>8</v>
      </c>
      <c r="P3" s="14" t="s">
        <v>9</v>
      </c>
      <c r="Q3" s="18" t="s">
        <v>10</v>
      </c>
      <c r="R3" s="12"/>
      <c r="S3" s="7" t="s">
        <v>12</v>
      </c>
    </row>
    <row r="4" spans="2:19" ht="12.75">
      <c r="B4" s="20"/>
      <c r="C4" s="21"/>
      <c r="D4" s="9"/>
      <c r="E4" s="22"/>
      <c r="F4" s="23"/>
      <c r="G4" s="24"/>
      <c r="H4" s="25"/>
      <c r="I4" s="25"/>
      <c r="J4" s="26"/>
      <c r="K4" s="27"/>
      <c r="L4" s="22"/>
      <c r="M4" s="21"/>
      <c r="N4" s="27"/>
      <c r="O4" s="25"/>
      <c r="P4" s="25"/>
      <c r="Q4" s="28"/>
      <c r="R4" s="29"/>
      <c r="S4" s="30"/>
    </row>
    <row r="5" spans="2:19" ht="12.75">
      <c r="B5" s="31" t="s">
        <v>13</v>
      </c>
      <c r="C5" s="32" t="s">
        <v>14</v>
      </c>
      <c r="D5" s="32" t="s">
        <v>15</v>
      </c>
      <c r="E5" s="33">
        <v>99</v>
      </c>
      <c r="F5" s="34" t="s">
        <v>16</v>
      </c>
      <c r="G5" s="35"/>
      <c r="H5" s="32">
        <f>5/32</f>
        <v>0.15625</v>
      </c>
      <c r="I5" s="32"/>
      <c r="J5" s="36"/>
      <c r="K5" s="32"/>
      <c r="L5" s="33"/>
      <c r="M5" s="32"/>
      <c r="N5" s="37"/>
      <c r="O5" s="32"/>
      <c r="P5" s="32" t="s">
        <v>17</v>
      </c>
      <c r="Q5" s="36"/>
      <c r="R5" s="32"/>
      <c r="S5" s="38"/>
    </row>
    <row r="6" spans="2:19" ht="12.75">
      <c r="B6" s="31" t="s">
        <v>13</v>
      </c>
      <c r="C6" s="32" t="s">
        <v>18</v>
      </c>
      <c r="D6" s="32" t="s">
        <v>19</v>
      </c>
      <c r="E6" s="33"/>
      <c r="F6" s="34" t="s">
        <v>16</v>
      </c>
      <c r="G6" s="35"/>
      <c r="H6" s="32"/>
      <c r="I6" s="32"/>
      <c r="J6" s="36"/>
      <c r="K6" s="32"/>
      <c r="L6" s="33">
        <v>232</v>
      </c>
      <c r="M6" s="32" t="s">
        <v>20</v>
      </c>
      <c r="N6" s="32"/>
      <c r="O6" s="32"/>
      <c r="P6" s="32" t="s">
        <v>21</v>
      </c>
      <c r="Q6" s="36"/>
      <c r="R6" s="32"/>
      <c r="S6" s="38" t="s">
        <v>22</v>
      </c>
    </row>
    <row r="7" spans="2:19" ht="12.75">
      <c r="B7" s="31" t="s">
        <v>13</v>
      </c>
      <c r="C7" s="32" t="s">
        <v>23</v>
      </c>
      <c r="D7" s="32" t="s">
        <v>19</v>
      </c>
      <c r="E7" s="33">
        <v>89</v>
      </c>
      <c r="F7" s="34" t="s">
        <v>16</v>
      </c>
      <c r="G7" s="35"/>
      <c r="H7" s="32">
        <f>6/32</f>
        <v>0.1875</v>
      </c>
      <c r="I7" s="32"/>
      <c r="J7" s="36"/>
      <c r="K7" s="32"/>
      <c r="L7" s="33">
        <v>95</v>
      </c>
      <c r="M7" s="32" t="s">
        <v>20</v>
      </c>
      <c r="N7" s="32"/>
      <c r="O7" s="32">
        <f>9/32</f>
        <v>0.28125</v>
      </c>
      <c r="P7" s="32" t="s">
        <v>21</v>
      </c>
      <c r="Q7" s="36"/>
      <c r="R7" s="32"/>
      <c r="S7" s="38"/>
    </row>
    <row r="8" spans="2:19" ht="12.75">
      <c r="B8" s="31" t="s">
        <v>13</v>
      </c>
      <c r="C8" s="32" t="s">
        <v>24</v>
      </c>
      <c r="D8" s="32" t="s">
        <v>19</v>
      </c>
      <c r="E8" s="33">
        <v>100</v>
      </c>
      <c r="F8" s="34" t="s">
        <v>16</v>
      </c>
      <c r="G8" s="35"/>
      <c r="H8" s="32">
        <f>6/32</f>
        <v>0.1875</v>
      </c>
      <c r="I8" s="32"/>
      <c r="J8" s="36"/>
      <c r="K8" s="32"/>
      <c r="L8" s="33"/>
      <c r="M8" s="32" t="s">
        <v>20</v>
      </c>
      <c r="N8" s="32"/>
      <c r="O8" s="32"/>
      <c r="P8" s="32" t="s">
        <v>21</v>
      </c>
      <c r="Q8" s="36"/>
      <c r="R8" s="32"/>
      <c r="S8" s="38"/>
    </row>
    <row r="9" spans="2:19" ht="12.75">
      <c r="B9" s="31" t="s">
        <v>13</v>
      </c>
      <c r="C9" s="32" t="s">
        <v>25</v>
      </c>
      <c r="D9" s="32">
        <v>90</v>
      </c>
      <c r="E9" s="33">
        <v>97</v>
      </c>
      <c r="F9" s="34" t="s">
        <v>16</v>
      </c>
      <c r="G9" s="35"/>
      <c r="H9" s="32">
        <f>6/32</f>
        <v>0.1875</v>
      </c>
      <c r="I9" s="32"/>
      <c r="J9" s="36"/>
      <c r="K9" s="32"/>
      <c r="L9" s="33">
        <v>113</v>
      </c>
      <c r="M9" s="32" t="s">
        <v>20</v>
      </c>
      <c r="N9" s="32"/>
      <c r="O9" s="32">
        <f>14/32</f>
        <v>0.4375</v>
      </c>
      <c r="P9" s="32" t="s">
        <v>26</v>
      </c>
      <c r="Q9" s="36"/>
      <c r="R9" s="32"/>
      <c r="S9" s="38"/>
    </row>
    <row r="10" spans="2:19" ht="12.75">
      <c r="B10" s="31" t="s">
        <v>13</v>
      </c>
      <c r="C10" s="32" t="s">
        <v>27</v>
      </c>
      <c r="D10" s="32" t="s">
        <v>28</v>
      </c>
      <c r="E10" s="33">
        <v>82</v>
      </c>
      <c r="F10" s="34" t="s">
        <v>16</v>
      </c>
      <c r="G10" s="35"/>
      <c r="H10" s="32">
        <f>7/32</f>
        <v>0.21875</v>
      </c>
      <c r="I10" s="32"/>
      <c r="J10" s="36"/>
      <c r="K10" s="32"/>
      <c r="L10" s="33">
        <v>106</v>
      </c>
      <c r="M10" s="32" t="s">
        <v>20</v>
      </c>
      <c r="N10" s="32"/>
      <c r="O10" s="32">
        <f>11/32</f>
        <v>0.34375</v>
      </c>
      <c r="P10" s="32" t="s">
        <v>29</v>
      </c>
      <c r="Q10" s="36"/>
      <c r="R10" s="32"/>
      <c r="S10" s="38"/>
    </row>
    <row r="11" spans="2:19" ht="12.75">
      <c r="B11" s="31" t="s">
        <v>30</v>
      </c>
      <c r="C11" s="32" t="s">
        <v>31</v>
      </c>
      <c r="D11" s="32" t="s">
        <v>19</v>
      </c>
      <c r="E11" s="33">
        <v>74</v>
      </c>
      <c r="F11" s="34" t="s">
        <v>16</v>
      </c>
      <c r="G11" s="35"/>
      <c r="H11" s="32">
        <f>5/32</f>
        <v>0.15625</v>
      </c>
      <c r="I11" s="32"/>
      <c r="J11" s="36"/>
      <c r="K11" s="32"/>
      <c r="L11" s="33">
        <v>105</v>
      </c>
      <c r="M11" s="32" t="s">
        <v>20</v>
      </c>
      <c r="N11" s="32"/>
      <c r="O11" s="32"/>
      <c r="P11" s="32" t="s">
        <v>21</v>
      </c>
      <c r="Q11" s="36"/>
      <c r="R11" s="32"/>
      <c r="S11" s="38"/>
    </row>
    <row r="12" spans="2:19" ht="12.75">
      <c r="B12" s="31" t="s">
        <v>30</v>
      </c>
      <c r="C12" s="32" t="s">
        <v>32</v>
      </c>
      <c r="D12" s="32" t="s">
        <v>33</v>
      </c>
      <c r="E12" s="33">
        <v>74</v>
      </c>
      <c r="F12" s="34" t="s">
        <v>16</v>
      </c>
      <c r="G12" s="35"/>
      <c r="H12" s="32">
        <f>8/32</f>
        <v>0.25</v>
      </c>
      <c r="I12" s="32"/>
      <c r="J12" s="36"/>
      <c r="K12" s="32"/>
      <c r="L12" s="33"/>
      <c r="M12" s="32" t="s">
        <v>20</v>
      </c>
      <c r="N12" s="32"/>
      <c r="O12" s="32"/>
      <c r="P12" s="32" t="s">
        <v>34</v>
      </c>
      <c r="Q12" s="36"/>
      <c r="R12" s="32"/>
      <c r="S12" s="38"/>
    </row>
    <row r="13" spans="2:18" ht="12.75">
      <c r="B13" s="31" t="s">
        <v>30</v>
      </c>
      <c r="C13" s="32" t="s">
        <v>35</v>
      </c>
      <c r="D13" s="32" t="s">
        <v>19</v>
      </c>
      <c r="E13" s="33">
        <v>81</v>
      </c>
      <c r="F13" s="34" t="s">
        <v>16</v>
      </c>
      <c r="G13" s="35"/>
      <c r="H13" s="32"/>
      <c r="I13" s="32"/>
      <c r="J13" s="36"/>
      <c r="K13" s="32"/>
      <c r="L13" s="33"/>
      <c r="M13" s="32" t="s">
        <v>20</v>
      </c>
      <c r="N13" s="32"/>
      <c r="O13" s="32"/>
      <c r="P13" s="32" t="s">
        <v>21</v>
      </c>
      <c r="Q13" s="36"/>
      <c r="R13" s="32"/>
    </row>
    <row r="14" spans="2:18" ht="12.75">
      <c r="B14" s="31" t="s">
        <v>30</v>
      </c>
      <c r="C14" s="32" t="s">
        <v>36</v>
      </c>
      <c r="D14" s="32" t="s">
        <v>19</v>
      </c>
      <c r="E14" s="33">
        <v>83</v>
      </c>
      <c r="F14" s="34" t="s">
        <v>16</v>
      </c>
      <c r="G14" s="35"/>
      <c r="H14" s="32">
        <f>6/32</f>
        <v>0.1875</v>
      </c>
      <c r="I14" s="32"/>
      <c r="J14" s="36"/>
      <c r="K14" s="32"/>
      <c r="L14" s="33"/>
      <c r="M14" s="32" t="s">
        <v>20</v>
      </c>
      <c r="N14" s="32"/>
      <c r="O14" s="32"/>
      <c r="P14" s="32" t="s">
        <v>21</v>
      </c>
      <c r="Q14" s="36"/>
      <c r="R14" s="32"/>
    </row>
    <row r="15" spans="2:19" ht="12.75">
      <c r="B15" s="31" t="s">
        <v>30</v>
      </c>
      <c r="C15" s="32" t="s">
        <v>37</v>
      </c>
      <c r="D15" s="32" t="s">
        <v>38</v>
      </c>
      <c r="E15" s="33"/>
      <c r="F15" s="34" t="s">
        <v>16</v>
      </c>
      <c r="G15" s="35"/>
      <c r="H15" s="32"/>
      <c r="I15" s="32"/>
      <c r="J15" s="36"/>
      <c r="K15" s="32"/>
      <c r="L15" s="33">
        <v>115</v>
      </c>
      <c r="M15" s="32" t="s">
        <v>20</v>
      </c>
      <c r="N15" s="32"/>
      <c r="O15" s="32">
        <f>11/32</f>
        <v>0.34375</v>
      </c>
      <c r="P15" s="32" t="s">
        <v>39</v>
      </c>
      <c r="Q15" s="36"/>
      <c r="R15" s="32"/>
      <c r="S15" s="38"/>
    </row>
    <row r="16" spans="2:19" ht="12.75">
      <c r="B16" s="31" t="s">
        <v>30</v>
      </c>
      <c r="C16" s="32" t="s">
        <v>40</v>
      </c>
      <c r="D16" s="32" t="s">
        <v>38</v>
      </c>
      <c r="E16" s="33">
        <v>69</v>
      </c>
      <c r="F16" s="34" t="s">
        <v>16</v>
      </c>
      <c r="G16" s="35"/>
      <c r="H16" s="32">
        <f>9/32</f>
        <v>0.28125</v>
      </c>
      <c r="I16" s="32"/>
      <c r="J16" s="36"/>
      <c r="K16" s="32"/>
      <c r="L16" s="33">
        <v>85</v>
      </c>
      <c r="M16" s="32" t="s">
        <v>20</v>
      </c>
      <c r="N16" s="32"/>
      <c r="O16" s="32">
        <f>10/32</f>
        <v>0.3125</v>
      </c>
      <c r="P16" s="32" t="s">
        <v>39</v>
      </c>
      <c r="Q16" s="36"/>
      <c r="R16" s="32"/>
      <c r="S16" s="38"/>
    </row>
    <row r="17" spans="2:19" ht="12.75">
      <c r="B17" s="31" t="s">
        <v>30</v>
      </c>
      <c r="C17" s="32" t="s">
        <v>41</v>
      </c>
      <c r="D17" s="32" t="s">
        <v>42</v>
      </c>
      <c r="E17" s="33">
        <v>69</v>
      </c>
      <c r="F17" s="34" t="s">
        <v>16</v>
      </c>
      <c r="G17" s="35"/>
      <c r="H17" s="32">
        <f>7/32</f>
        <v>0.21875</v>
      </c>
      <c r="I17" s="32"/>
      <c r="J17" s="36"/>
      <c r="K17" s="32"/>
      <c r="L17" s="33">
        <v>111</v>
      </c>
      <c r="M17" s="32" t="s">
        <v>20</v>
      </c>
      <c r="N17" s="32"/>
      <c r="O17" s="32">
        <f>10/32</f>
        <v>0.3125</v>
      </c>
      <c r="P17" s="32" t="s">
        <v>43</v>
      </c>
      <c r="Q17" s="36"/>
      <c r="R17" s="32"/>
      <c r="S17" s="38"/>
    </row>
    <row r="18" spans="2:19" ht="12.75">
      <c r="B18" s="31" t="s">
        <v>44</v>
      </c>
      <c r="C18" s="32" t="s">
        <v>45</v>
      </c>
      <c r="D18" s="32">
        <v>70</v>
      </c>
      <c r="E18" s="33">
        <v>80</v>
      </c>
      <c r="F18" s="34" t="s">
        <v>16</v>
      </c>
      <c r="G18" s="35"/>
      <c r="H18" s="32"/>
      <c r="I18" s="32"/>
      <c r="J18" s="36"/>
      <c r="K18" s="32"/>
      <c r="L18" s="33">
        <v>93</v>
      </c>
      <c r="M18" s="32" t="s">
        <v>20</v>
      </c>
      <c r="N18" s="32"/>
      <c r="O18" s="32"/>
      <c r="P18" s="32" t="s">
        <v>46</v>
      </c>
      <c r="Q18" s="36"/>
      <c r="R18" s="32"/>
      <c r="S18" s="38"/>
    </row>
    <row r="19" spans="2:19" ht="12.75">
      <c r="B19" s="31" t="s">
        <v>44</v>
      </c>
      <c r="C19" s="32" t="s">
        <v>47</v>
      </c>
      <c r="D19" s="32" t="s">
        <v>19</v>
      </c>
      <c r="E19" s="33">
        <v>88</v>
      </c>
      <c r="F19" s="34" t="s">
        <v>16</v>
      </c>
      <c r="G19" s="35"/>
      <c r="H19" s="32">
        <f>7/32</f>
        <v>0.21875</v>
      </c>
      <c r="I19" s="32"/>
      <c r="J19" s="36"/>
      <c r="K19" s="32"/>
      <c r="L19" s="33">
        <v>115</v>
      </c>
      <c r="M19" s="32" t="s">
        <v>20</v>
      </c>
      <c r="N19" s="32"/>
      <c r="O19" s="32">
        <f>7/32</f>
        <v>0.21875</v>
      </c>
      <c r="P19" s="32" t="s">
        <v>21</v>
      </c>
      <c r="Q19" s="36"/>
      <c r="R19" s="32"/>
      <c r="S19" s="38"/>
    </row>
    <row r="20" spans="2:19" ht="12.75">
      <c r="B20" s="31" t="s">
        <v>44</v>
      </c>
      <c r="C20" s="32" t="s">
        <v>48</v>
      </c>
      <c r="D20" s="32" t="s">
        <v>19</v>
      </c>
      <c r="E20" s="33"/>
      <c r="F20" s="34" t="s">
        <v>16</v>
      </c>
      <c r="G20" s="35"/>
      <c r="H20" s="32"/>
      <c r="I20" s="32"/>
      <c r="J20" s="36"/>
      <c r="K20" s="32"/>
      <c r="L20" s="33">
        <v>90</v>
      </c>
      <c r="M20" s="32" t="s">
        <v>20</v>
      </c>
      <c r="N20" s="32"/>
      <c r="O20" s="32"/>
      <c r="P20" s="32" t="s">
        <v>49</v>
      </c>
      <c r="Q20" s="36"/>
      <c r="R20" s="32"/>
      <c r="S20" s="38"/>
    </row>
    <row r="21" spans="2:19" ht="12.75">
      <c r="B21" s="31" t="s">
        <v>44</v>
      </c>
      <c r="C21" s="32" t="s">
        <v>50</v>
      </c>
      <c r="D21" s="32" t="s">
        <v>51</v>
      </c>
      <c r="E21" s="33">
        <v>94</v>
      </c>
      <c r="F21" s="34" t="s">
        <v>16</v>
      </c>
      <c r="G21" s="35"/>
      <c r="H21" s="32"/>
      <c r="I21" s="32"/>
      <c r="J21" s="36"/>
      <c r="K21" s="32"/>
      <c r="L21" s="33">
        <v>187</v>
      </c>
      <c r="M21" s="32" t="s">
        <v>20</v>
      </c>
      <c r="N21" s="32"/>
      <c r="O21" s="32"/>
      <c r="P21" s="32" t="s">
        <v>39</v>
      </c>
      <c r="Q21" s="36"/>
      <c r="R21" s="32"/>
      <c r="S21" s="38"/>
    </row>
    <row r="22" spans="2:19" ht="12.75">
      <c r="B22" s="31" t="s">
        <v>44</v>
      </c>
      <c r="C22" s="32" t="s">
        <v>52</v>
      </c>
      <c r="D22" s="32" t="s">
        <v>53</v>
      </c>
      <c r="E22" s="33">
        <v>81</v>
      </c>
      <c r="F22" s="34" t="s">
        <v>16</v>
      </c>
      <c r="G22" s="35"/>
      <c r="H22" s="32"/>
      <c r="I22" s="32"/>
      <c r="J22" s="36"/>
      <c r="K22" s="32"/>
      <c r="L22" s="33">
        <v>137</v>
      </c>
      <c r="M22" s="32" t="s">
        <v>20</v>
      </c>
      <c r="N22" s="32"/>
      <c r="O22" s="32"/>
      <c r="P22" s="32" t="s">
        <v>49</v>
      </c>
      <c r="Q22" s="36"/>
      <c r="R22" s="32"/>
      <c r="S22" s="38"/>
    </row>
    <row r="23" spans="2:19" ht="12.75">
      <c r="B23" s="31" t="s">
        <v>44</v>
      </c>
      <c r="C23" s="32" t="s">
        <v>54</v>
      </c>
      <c r="D23" s="32">
        <v>40</v>
      </c>
      <c r="E23" s="33">
        <v>81</v>
      </c>
      <c r="F23" s="34" t="s">
        <v>16</v>
      </c>
      <c r="G23" s="35"/>
      <c r="H23" s="32"/>
      <c r="I23" s="32"/>
      <c r="J23" s="36"/>
      <c r="K23" s="32"/>
      <c r="L23" s="33">
        <v>108</v>
      </c>
      <c r="M23" s="32" t="s">
        <v>20</v>
      </c>
      <c r="N23" s="32"/>
      <c r="O23" s="32"/>
      <c r="P23" s="32" t="s">
        <v>55</v>
      </c>
      <c r="Q23" s="36"/>
      <c r="R23" s="32"/>
      <c r="S23" s="38"/>
    </row>
    <row r="24" spans="2:19" ht="12.75">
      <c r="B24" s="31" t="s">
        <v>56</v>
      </c>
      <c r="C24" s="32" t="s">
        <v>57</v>
      </c>
      <c r="D24" s="32">
        <v>10</v>
      </c>
      <c r="E24" s="33">
        <v>87</v>
      </c>
      <c r="F24" s="34" t="s">
        <v>16</v>
      </c>
      <c r="G24" s="35"/>
      <c r="H24" s="32">
        <f>16/32</f>
        <v>0.5</v>
      </c>
      <c r="I24" s="32"/>
      <c r="J24" s="36"/>
      <c r="K24" s="32"/>
      <c r="L24" s="33">
        <v>94</v>
      </c>
      <c r="M24" s="32" t="s">
        <v>58</v>
      </c>
      <c r="N24" s="32"/>
      <c r="O24" s="32"/>
      <c r="P24" s="32" t="s">
        <v>59</v>
      </c>
      <c r="Q24" s="36"/>
      <c r="R24" s="32"/>
      <c r="S24" s="38"/>
    </row>
    <row r="25" spans="2:19" ht="12.75">
      <c r="B25" s="31" t="s">
        <v>56</v>
      </c>
      <c r="C25" s="32" t="s">
        <v>60</v>
      </c>
      <c r="D25" s="32" t="s">
        <v>61</v>
      </c>
      <c r="E25" s="33">
        <v>138</v>
      </c>
      <c r="F25" s="34" t="s">
        <v>16</v>
      </c>
      <c r="G25" s="35"/>
      <c r="H25" s="32"/>
      <c r="I25" s="32"/>
      <c r="J25" s="36"/>
      <c r="K25" s="32"/>
      <c r="L25" s="33"/>
      <c r="M25" s="32" t="s">
        <v>20</v>
      </c>
      <c r="N25" s="32"/>
      <c r="O25" s="32"/>
      <c r="P25" s="32" t="s">
        <v>62</v>
      </c>
      <c r="Q25" s="36"/>
      <c r="R25" s="32"/>
      <c r="S25" s="38"/>
    </row>
    <row r="26" spans="2:19" ht="12.75">
      <c r="B26" s="31" t="s">
        <v>56</v>
      </c>
      <c r="C26" s="32" t="s">
        <v>63</v>
      </c>
      <c r="D26" s="32" t="s">
        <v>15</v>
      </c>
      <c r="E26" s="33">
        <v>102</v>
      </c>
      <c r="F26" s="34" t="s">
        <v>16</v>
      </c>
      <c r="G26" s="35"/>
      <c r="H26" s="32">
        <f>6/32</f>
        <v>0.1875</v>
      </c>
      <c r="I26" s="32"/>
      <c r="J26" s="36"/>
      <c r="K26" s="32"/>
      <c r="L26" s="33"/>
      <c r="M26" s="32" t="s">
        <v>20</v>
      </c>
      <c r="N26" s="32"/>
      <c r="O26" s="32"/>
      <c r="P26" s="32" t="s">
        <v>21</v>
      </c>
      <c r="Q26" s="36"/>
      <c r="R26" s="32"/>
      <c r="S26" s="38"/>
    </row>
    <row r="27" spans="2:19" ht="12.75">
      <c r="B27" s="31" t="s">
        <v>56</v>
      </c>
      <c r="C27" s="32" t="s">
        <v>64</v>
      </c>
      <c r="D27" s="32" t="s">
        <v>65</v>
      </c>
      <c r="E27" s="33">
        <v>72</v>
      </c>
      <c r="F27" s="34" t="s">
        <v>16</v>
      </c>
      <c r="G27" s="35"/>
      <c r="H27" s="32"/>
      <c r="I27" s="32"/>
      <c r="J27" s="36"/>
      <c r="K27" s="32"/>
      <c r="L27" s="33"/>
      <c r="M27" s="32" t="s">
        <v>20</v>
      </c>
      <c r="N27" s="32"/>
      <c r="O27" s="32"/>
      <c r="P27" s="32" t="s">
        <v>59</v>
      </c>
      <c r="Q27" s="36"/>
      <c r="R27" s="32"/>
      <c r="S27" s="38"/>
    </row>
    <row r="28" spans="2:19" ht="12.75">
      <c r="B28" s="31" t="s">
        <v>56</v>
      </c>
      <c r="C28" s="32" t="s">
        <v>66</v>
      </c>
      <c r="D28" s="32" t="s">
        <v>65</v>
      </c>
      <c r="E28" s="33">
        <v>74</v>
      </c>
      <c r="F28" s="34" t="s">
        <v>16</v>
      </c>
      <c r="G28" s="35"/>
      <c r="H28" s="32"/>
      <c r="I28" s="32"/>
      <c r="J28" s="36"/>
      <c r="K28" s="32"/>
      <c r="L28" s="33"/>
      <c r="M28" s="32" t="s">
        <v>20</v>
      </c>
      <c r="N28" s="32"/>
      <c r="O28" s="32"/>
      <c r="P28" s="32" t="s">
        <v>59</v>
      </c>
      <c r="Q28" s="36"/>
      <c r="R28" s="32"/>
      <c r="S28" s="38"/>
    </row>
    <row r="29" spans="2:19" ht="12.75">
      <c r="B29" s="31" t="s">
        <v>56</v>
      </c>
      <c r="C29" s="32" t="s">
        <v>67</v>
      </c>
      <c r="D29" s="32">
        <v>80</v>
      </c>
      <c r="E29" s="33">
        <v>110</v>
      </c>
      <c r="F29" s="34" t="s">
        <v>16</v>
      </c>
      <c r="G29" s="35"/>
      <c r="H29" s="32">
        <f>8/32</f>
        <v>0.25</v>
      </c>
      <c r="I29" s="32"/>
      <c r="J29" s="36"/>
      <c r="K29" s="32"/>
      <c r="L29" s="33">
        <v>145</v>
      </c>
      <c r="M29" s="32" t="s">
        <v>20</v>
      </c>
      <c r="N29" s="32"/>
      <c r="O29" s="32">
        <f>10/32</f>
        <v>0.3125</v>
      </c>
      <c r="P29" s="32" t="s">
        <v>68</v>
      </c>
      <c r="Q29" s="36"/>
      <c r="R29" s="32"/>
      <c r="S29" s="38"/>
    </row>
    <row r="30" spans="2:19" ht="12.75">
      <c r="B30" s="31" t="s">
        <v>69</v>
      </c>
      <c r="C30" s="32" t="s">
        <v>70</v>
      </c>
      <c r="D30" s="32">
        <v>60</v>
      </c>
      <c r="E30" s="33">
        <v>52</v>
      </c>
      <c r="F30" s="34" t="s">
        <v>16</v>
      </c>
      <c r="G30" s="35"/>
      <c r="H30" s="32">
        <f>10/32</f>
        <v>0.3125</v>
      </c>
      <c r="I30" s="32"/>
      <c r="J30" s="36"/>
      <c r="K30" s="32"/>
      <c r="L30" s="33">
        <v>78</v>
      </c>
      <c r="M30" s="32" t="s">
        <v>20</v>
      </c>
      <c r="N30" s="32"/>
      <c r="O30" s="32">
        <f>17/32</f>
        <v>0.53125</v>
      </c>
      <c r="P30" s="32" t="s">
        <v>39</v>
      </c>
      <c r="Q30" s="36"/>
      <c r="R30" s="32"/>
      <c r="S30" s="38"/>
    </row>
    <row r="31" spans="2:19" ht="12.75">
      <c r="B31" s="31" t="s">
        <v>71</v>
      </c>
      <c r="C31" s="32" t="s">
        <v>72</v>
      </c>
      <c r="D31" s="32" t="s">
        <v>73</v>
      </c>
      <c r="E31" s="33">
        <v>54</v>
      </c>
      <c r="F31" s="34" t="s">
        <v>16</v>
      </c>
      <c r="G31" s="35"/>
      <c r="H31" s="32"/>
      <c r="I31" s="32"/>
      <c r="J31" s="36"/>
      <c r="K31" s="32"/>
      <c r="L31" s="33">
        <v>71</v>
      </c>
      <c r="M31" s="32" t="s">
        <v>20</v>
      </c>
      <c r="N31" s="32"/>
      <c r="O31" s="32"/>
      <c r="P31" s="32" t="s">
        <v>26</v>
      </c>
      <c r="Q31" s="36"/>
      <c r="R31" s="32"/>
      <c r="S31" s="38"/>
    </row>
    <row r="32" spans="2:19" ht="12.75">
      <c r="B32" s="31" t="s">
        <v>74</v>
      </c>
      <c r="C32" s="32" t="s">
        <v>75</v>
      </c>
      <c r="D32" s="32" t="s">
        <v>73</v>
      </c>
      <c r="E32" s="39">
        <v>91</v>
      </c>
      <c r="F32" s="34" t="s">
        <v>16</v>
      </c>
      <c r="G32" s="35"/>
      <c r="H32" s="32"/>
      <c r="I32" s="32"/>
      <c r="J32" s="40"/>
      <c r="K32" s="41"/>
      <c r="L32" s="39">
        <v>115</v>
      </c>
      <c r="M32" s="32" t="s">
        <v>20</v>
      </c>
      <c r="N32" s="41"/>
      <c r="O32" s="32"/>
      <c r="P32" s="32" t="s">
        <v>26</v>
      </c>
      <c r="Q32" s="36"/>
      <c r="R32" s="32"/>
      <c r="S32" s="38" t="s">
        <v>76</v>
      </c>
    </row>
    <row r="33" spans="2:19" ht="12.75">
      <c r="B33" s="31" t="s">
        <v>77</v>
      </c>
      <c r="C33" s="32" t="s">
        <v>78</v>
      </c>
      <c r="D33" s="32">
        <v>50</v>
      </c>
      <c r="E33" s="33">
        <v>93</v>
      </c>
      <c r="F33" s="34" t="s">
        <v>16</v>
      </c>
      <c r="G33" s="35"/>
      <c r="H33" s="32"/>
      <c r="I33" s="32"/>
      <c r="J33" s="36"/>
      <c r="K33" s="32"/>
      <c r="L33" s="33">
        <v>151</v>
      </c>
      <c r="M33" s="32" t="s">
        <v>20</v>
      </c>
      <c r="N33" s="32"/>
      <c r="O33" s="32"/>
      <c r="P33" s="32" t="s">
        <v>79</v>
      </c>
      <c r="Q33" s="36"/>
      <c r="R33" s="32"/>
      <c r="S33" s="38"/>
    </row>
    <row r="34" spans="2:19" ht="12.75">
      <c r="B34" s="31" t="s">
        <v>77</v>
      </c>
      <c r="C34" s="32" t="s">
        <v>80</v>
      </c>
      <c r="D34" s="32" t="s">
        <v>73</v>
      </c>
      <c r="E34" s="33">
        <v>107</v>
      </c>
      <c r="F34" s="34" t="s">
        <v>16</v>
      </c>
      <c r="G34" s="35"/>
      <c r="H34" s="32"/>
      <c r="I34" s="32"/>
      <c r="J34" s="36"/>
      <c r="K34" s="32"/>
      <c r="L34" s="33">
        <v>144</v>
      </c>
      <c r="M34" s="32" t="s">
        <v>20</v>
      </c>
      <c r="N34" s="32"/>
      <c r="O34" s="32"/>
      <c r="P34" s="32" t="s">
        <v>81</v>
      </c>
      <c r="Q34" s="36"/>
      <c r="R34" s="32"/>
      <c r="S34" s="38"/>
    </row>
    <row r="35" spans="2:18" ht="12.75">
      <c r="B35" s="31" t="s">
        <v>82</v>
      </c>
      <c r="C35" s="32" t="s">
        <v>83</v>
      </c>
      <c r="D35" s="32">
        <v>80</v>
      </c>
      <c r="E35" s="33" t="s">
        <v>84</v>
      </c>
      <c r="F35" s="34" t="s">
        <v>16</v>
      </c>
      <c r="G35" s="35"/>
      <c r="H35" s="32"/>
      <c r="I35" s="32"/>
      <c r="J35" s="36"/>
      <c r="K35" s="32"/>
      <c r="L35" s="33">
        <v>80</v>
      </c>
      <c r="M35" s="32" t="s">
        <v>20</v>
      </c>
      <c r="N35" s="32"/>
      <c r="O35" s="32"/>
      <c r="P35" s="32" t="s">
        <v>85</v>
      </c>
      <c r="Q35" s="36"/>
      <c r="R35" s="32"/>
    </row>
    <row r="36" spans="2:19" ht="12.75">
      <c r="B36" s="31" t="s">
        <v>82</v>
      </c>
      <c r="C36" s="32" t="s">
        <v>86</v>
      </c>
      <c r="D36" s="32">
        <v>80</v>
      </c>
      <c r="E36" s="33" t="s">
        <v>84</v>
      </c>
      <c r="F36" s="34" t="s">
        <v>16</v>
      </c>
      <c r="G36" s="35"/>
      <c r="H36" s="32"/>
      <c r="I36" s="32"/>
      <c r="J36" s="36"/>
      <c r="K36" s="32"/>
      <c r="L36" s="33">
        <v>84</v>
      </c>
      <c r="M36" s="32" t="s">
        <v>20</v>
      </c>
      <c r="N36" s="32"/>
      <c r="O36" s="32"/>
      <c r="P36" s="32" t="s">
        <v>87</v>
      </c>
      <c r="Q36" s="36"/>
      <c r="R36" s="32"/>
      <c r="S36" s="38"/>
    </row>
    <row r="37" spans="2:19" ht="12.75">
      <c r="B37" s="31" t="s">
        <v>82</v>
      </c>
      <c r="C37" s="32" t="s">
        <v>88</v>
      </c>
      <c r="D37" s="32" t="s">
        <v>65</v>
      </c>
      <c r="E37" s="33">
        <v>60</v>
      </c>
      <c r="F37" s="34" t="s">
        <v>16</v>
      </c>
      <c r="G37" s="35"/>
      <c r="H37" s="32">
        <f>17/32</f>
        <v>0.53125</v>
      </c>
      <c r="I37" s="32"/>
      <c r="J37" s="36"/>
      <c r="K37" s="32"/>
      <c r="L37" s="33"/>
      <c r="M37" s="32" t="s">
        <v>20</v>
      </c>
      <c r="N37" s="32"/>
      <c r="O37" s="32"/>
      <c r="P37" s="32" t="s">
        <v>59</v>
      </c>
      <c r="Q37" s="36"/>
      <c r="R37" s="32"/>
      <c r="S37" s="38"/>
    </row>
    <row r="38" spans="2:19" ht="12.75">
      <c r="B38" s="31" t="s">
        <v>82</v>
      </c>
      <c r="C38" s="32" t="s">
        <v>89</v>
      </c>
      <c r="D38" s="32" t="s">
        <v>19</v>
      </c>
      <c r="E38" s="33"/>
      <c r="F38" s="34" t="s">
        <v>16</v>
      </c>
      <c r="G38" s="35"/>
      <c r="H38" s="32"/>
      <c r="I38" s="32"/>
      <c r="J38" s="36"/>
      <c r="K38" s="32"/>
      <c r="L38" s="33">
        <v>111</v>
      </c>
      <c r="M38" s="32" t="s">
        <v>20</v>
      </c>
      <c r="N38" s="32"/>
      <c r="O38" s="32">
        <f>8/32</f>
        <v>0.25</v>
      </c>
      <c r="P38" s="32" t="s">
        <v>21</v>
      </c>
      <c r="Q38" s="36"/>
      <c r="R38" s="32"/>
      <c r="S38" s="38"/>
    </row>
    <row r="39" spans="2:19" ht="12.75">
      <c r="B39" s="31" t="s">
        <v>82</v>
      </c>
      <c r="C39" s="32" t="s">
        <v>90</v>
      </c>
      <c r="D39" s="32" t="s">
        <v>65</v>
      </c>
      <c r="E39" s="33" t="s">
        <v>84</v>
      </c>
      <c r="F39" s="34" t="s">
        <v>16</v>
      </c>
      <c r="G39" s="35"/>
      <c r="H39" s="32"/>
      <c r="I39" s="32"/>
      <c r="J39" s="36"/>
      <c r="K39" s="32"/>
      <c r="L39" s="33">
        <v>63</v>
      </c>
      <c r="M39" s="32" t="s">
        <v>20</v>
      </c>
      <c r="N39" s="32"/>
      <c r="O39" s="32"/>
      <c r="P39" s="32" t="s">
        <v>62</v>
      </c>
      <c r="Q39" s="36"/>
      <c r="R39" s="32"/>
      <c r="S39" s="38"/>
    </row>
    <row r="40" spans="2:19" ht="12.75">
      <c r="B40" s="31" t="s">
        <v>91</v>
      </c>
      <c r="C40" s="32">
        <v>270</v>
      </c>
      <c r="D40" s="32">
        <v>50</v>
      </c>
      <c r="E40" s="33">
        <v>50</v>
      </c>
      <c r="F40" s="34" t="s">
        <v>16</v>
      </c>
      <c r="G40" s="35"/>
      <c r="H40" s="32"/>
      <c r="I40" s="32"/>
      <c r="J40" s="36"/>
      <c r="K40" s="32"/>
      <c r="L40" s="33">
        <v>65</v>
      </c>
      <c r="M40" s="32" t="s">
        <v>20</v>
      </c>
      <c r="N40" s="32"/>
      <c r="O40" s="32"/>
      <c r="P40" s="32" t="s">
        <v>92</v>
      </c>
      <c r="Q40" s="36" t="s">
        <v>93</v>
      </c>
      <c r="R40" s="32"/>
      <c r="S40" s="38">
        <v>2008</v>
      </c>
    </row>
    <row r="41" spans="2:19" ht="12.75">
      <c r="B41" s="31" t="s">
        <v>91</v>
      </c>
      <c r="C41" s="32">
        <v>761</v>
      </c>
      <c r="D41" s="32">
        <v>80</v>
      </c>
      <c r="E41" s="33">
        <v>52</v>
      </c>
      <c r="F41" s="34" t="s">
        <v>16</v>
      </c>
      <c r="G41" s="35"/>
      <c r="H41" s="32">
        <f>9/32</f>
        <v>0.28125</v>
      </c>
      <c r="I41" s="32"/>
      <c r="J41" s="36"/>
      <c r="K41" s="32"/>
      <c r="L41" s="33">
        <v>65</v>
      </c>
      <c r="M41" s="32" t="s">
        <v>20</v>
      </c>
      <c r="N41" s="32"/>
      <c r="O41" s="32">
        <f>11/32</f>
        <v>0.34375</v>
      </c>
      <c r="P41" s="32" t="s">
        <v>94</v>
      </c>
      <c r="Q41" s="36"/>
      <c r="R41" s="32"/>
      <c r="S41" s="38" t="s">
        <v>95</v>
      </c>
    </row>
    <row r="42" spans="2:19" ht="12.75">
      <c r="B42" s="31" t="s">
        <v>91</v>
      </c>
      <c r="C42" s="32" t="s">
        <v>96</v>
      </c>
      <c r="D42" s="32">
        <v>20</v>
      </c>
      <c r="E42" s="33">
        <v>47</v>
      </c>
      <c r="F42" s="34" t="s">
        <v>97</v>
      </c>
      <c r="G42" s="35"/>
      <c r="H42" s="32"/>
      <c r="I42" s="32"/>
      <c r="J42" s="36"/>
      <c r="K42" s="32"/>
      <c r="L42" s="33">
        <v>65</v>
      </c>
      <c r="M42" s="32" t="s">
        <v>58</v>
      </c>
      <c r="N42" s="32"/>
      <c r="O42" s="32"/>
      <c r="P42" s="32" t="s">
        <v>98</v>
      </c>
      <c r="Q42" s="36"/>
      <c r="R42" s="32"/>
      <c r="S42" s="38"/>
    </row>
    <row r="43" spans="2:19" ht="12.75">
      <c r="B43" s="31" t="s">
        <v>91</v>
      </c>
      <c r="C43" s="32" t="s">
        <v>99</v>
      </c>
      <c r="D43" s="32">
        <v>60</v>
      </c>
      <c r="E43" s="33">
        <v>73</v>
      </c>
      <c r="F43" s="34" t="s">
        <v>16</v>
      </c>
      <c r="G43" s="35">
        <v>10.95</v>
      </c>
      <c r="H43" s="32">
        <f>10/32</f>
        <v>0.3125</v>
      </c>
      <c r="I43" s="32"/>
      <c r="J43" s="36"/>
      <c r="K43" s="32"/>
      <c r="L43" s="33">
        <v>79</v>
      </c>
      <c r="M43" s="32" t="s">
        <v>20</v>
      </c>
      <c r="N43" s="32">
        <v>13.6</v>
      </c>
      <c r="O43" s="32">
        <f>13/32</f>
        <v>0.40625</v>
      </c>
      <c r="P43" s="32" t="s">
        <v>55</v>
      </c>
      <c r="Q43" s="36"/>
      <c r="R43" s="32"/>
      <c r="S43" s="38"/>
    </row>
    <row r="44" spans="2:19" ht="12.75">
      <c r="B44" s="31" t="s">
        <v>100</v>
      </c>
      <c r="C44" s="32" t="s">
        <v>101</v>
      </c>
      <c r="D44" s="32" t="s">
        <v>61</v>
      </c>
      <c r="E44" s="33">
        <v>82</v>
      </c>
      <c r="F44" s="34" t="s">
        <v>16</v>
      </c>
      <c r="G44" s="35"/>
      <c r="H44" s="32">
        <f>14/32</f>
        <v>0.4375</v>
      </c>
      <c r="I44" s="32"/>
      <c r="J44" s="36"/>
      <c r="K44" s="32"/>
      <c r="L44" s="33"/>
      <c r="M44" s="32" t="s">
        <v>20</v>
      </c>
      <c r="N44" s="32"/>
      <c r="O44" s="32"/>
      <c r="P44" s="32" t="s">
        <v>102</v>
      </c>
      <c r="Q44" s="36"/>
      <c r="R44" s="32"/>
      <c r="S44" s="38"/>
    </row>
    <row r="45" spans="2:19" ht="12.75">
      <c r="B45" s="31" t="s">
        <v>103</v>
      </c>
      <c r="C45" s="32" t="s">
        <v>104</v>
      </c>
      <c r="D45" s="32">
        <v>50</v>
      </c>
      <c r="E45" s="33">
        <v>90</v>
      </c>
      <c r="F45" s="34" t="s">
        <v>16</v>
      </c>
      <c r="G45" s="35"/>
      <c r="H45" s="32"/>
      <c r="I45" s="32"/>
      <c r="J45" s="36"/>
      <c r="K45" s="32"/>
      <c r="L45" s="33">
        <v>150</v>
      </c>
      <c r="M45" s="32" t="s">
        <v>20</v>
      </c>
      <c r="N45" s="32"/>
      <c r="O45" s="32"/>
      <c r="P45" s="32"/>
      <c r="Q45" s="36"/>
      <c r="R45" s="32"/>
      <c r="S45" s="38"/>
    </row>
    <row r="46" spans="2:19" ht="12.75">
      <c r="B46" s="31" t="s">
        <v>103</v>
      </c>
      <c r="C46" s="32" t="s">
        <v>105</v>
      </c>
      <c r="D46" s="32">
        <v>10</v>
      </c>
      <c r="E46" s="33">
        <v>97</v>
      </c>
      <c r="F46" s="34" t="s">
        <v>16</v>
      </c>
      <c r="G46" s="35"/>
      <c r="H46" s="32"/>
      <c r="I46" s="32"/>
      <c r="J46" s="36"/>
      <c r="K46" s="32"/>
      <c r="L46" s="33">
        <v>168</v>
      </c>
      <c r="M46" s="32" t="s">
        <v>20</v>
      </c>
      <c r="N46" s="32"/>
      <c r="O46" s="32"/>
      <c r="P46" s="32"/>
      <c r="Q46" s="36"/>
      <c r="R46" s="32"/>
      <c r="S46" s="38"/>
    </row>
    <row r="47" spans="2:19" ht="12.75">
      <c r="B47" s="31" t="s">
        <v>106</v>
      </c>
      <c r="C47" s="32" t="s">
        <v>107</v>
      </c>
      <c r="D47" s="32">
        <v>50</v>
      </c>
      <c r="E47" s="33">
        <v>122</v>
      </c>
      <c r="F47" s="34" t="s">
        <v>16</v>
      </c>
      <c r="G47" s="35"/>
      <c r="H47" s="32">
        <f>8/32</f>
        <v>0.25</v>
      </c>
      <c r="I47" s="32"/>
      <c r="J47" s="36"/>
      <c r="K47" s="32"/>
      <c r="L47" s="33">
        <v>141</v>
      </c>
      <c r="M47" s="32" t="s">
        <v>20</v>
      </c>
      <c r="N47" s="32"/>
      <c r="O47" s="32">
        <f>12/32</f>
        <v>0.375</v>
      </c>
      <c r="P47" s="32" t="s">
        <v>43</v>
      </c>
      <c r="Q47" s="36"/>
      <c r="R47" s="32"/>
      <c r="S47" s="38" t="s">
        <v>108</v>
      </c>
    </row>
    <row r="48" spans="2:19" ht="12.75">
      <c r="B48" s="31" t="s">
        <v>106</v>
      </c>
      <c r="C48" s="32" t="s">
        <v>109</v>
      </c>
      <c r="D48" s="32">
        <v>70</v>
      </c>
      <c r="E48" s="33">
        <v>66</v>
      </c>
      <c r="F48" s="34" t="s">
        <v>16</v>
      </c>
      <c r="G48" s="35">
        <v>9.15</v>
      </c>
      <c r="H48" s="32"/>
      <c r="I48" s="32"/>
      <c r="J48" s="36"/>
      <c r="K48" s="32"/>
      <c r="L48" s="33">
        <v>86</v>
      </c>
      <c r="M48" s="32" t="s">
        <v>20</v>
      </c>
      <c r="N48" s="32">
        <v>15.35</v>
      </c>
      <c r="O48" s="32"/>
      <c r="P48" s="32" t="s">
        <v>110</v>
      </c>
      <c r="Q48" s="36"/>
      <c r="R48" s="32"/>
      <c r="S48" s="38"/>
    </row>
    <row r="49" spans="2:19" ht="12.75">
      <c r="B49" s="31" t="s">
        <v>106</v>
      </c>
      <c r="C49" s="32" t="s">
        <v>111</v>
      </c>
      <c r="D49" s="32" t="s">
        <v>19</v>
      </c>
      <c r="E49" s="33">
        <v>97</v>
      </c>
      <c r="F49" s="34" t="s">
        <v>16</v>
      </c>
      <c r="G49" s="35"/>
      <c r="H49" s="32">
        <f>6/32</f>
        <v>0.1875</v>
      </c>
      <c r="I49" s="32"/>
      <c r="J49" s="36"/>
      <c r="K49" s="32"/>
      <c r="L49" s="33">
        <v>119</v>
      </c>
      <c r="M49" s="32" t="s">
        <v>20</v>
      </c>
      <c r="N49" s="32"/>
      <c r="O49" s="32">
        <f>10/32</f>
        <v>0.3125</v>
      </c>
      <c r="P49" s="32" t="s">
        <v>17</v>
      </c>
      <c r="Q49" s="36"/>
      <c r="R49" s="32"/>
      <c r="S49" s="38"/>
    </row>
    <row r="50" spans="2:19" ht="12.75">
      <c r="B50" s="31" t="s">
        <v>106</v>
      </c>
      <c r="C50" s="32" t="s">
        <v>112</v>
      </c>
      <c r="D50" s="32">
        <v>10</v>
      </c>
      <c r="E50" s="33">
        <v>87</v>
      </c>
      <c r="F50" s="34" t="s">
        <v>16</v>
      </c>
      <c r="G50" s="35"/>
      <c r="H50" s="32"/>
      <c r="I50" s="32"/>
      <c r="J50" s="36"/>
      <c r="K50" s="32"/>
      <c r="L50" s="33">
        <v>98</v>
      </c>
      <c r="M50" s="32" t="s">
        <v>20</v>
      </c>
      <c r="N50" s="32"/>
      <c r="O50" s="32"/>
      <c r="P50" s="32" t="s">
        <v>59</v>
      </c>
      <c r="Q50" s="36"/>
      <c r="R50" s="32"/>
      <c r="S50" s="38"/>
    </row>
    <row r="51" spans="2:18" ht="12.75">
      <c r="B51" s="31" t="s">
        <v>106</v>
      </c>
      <c r="C51" s="32" t="s">
        <v>113</v>
      </c>
      <c r="D51" s="32" t="s">
        <v>15</v>
      </c>
      <c r="E51" s="33">
        <v>93</v>
      </c>
      <c r="F51" s="34" t="s">
        <v>16</v>
      </c>
      <c r="G51" s="35"/>
      <c r="H51" s="32">
        <f>6/32</f>
        <v>0.1875</v>
      </c>
      <c r="I51" s="32"/>
      <c r="J51" s="36"/>
      <c r="K51" s="32"/>
      <c r="L51" s="33"/>
      <c r="M51" s="32" t="s">
        <v>20</v>
      </c>
      <c r="N51" s="32"/>
      <c r="O51" s="32"/>
      <c r="P51" s="32" t="s">
        <v>21</v>
      </c>
      <c r="Q51" s="36"/>
      <c r="R51" s="32"/>
    </row>
    <row r="52" spans="2:19" ht="12.75">
      <c r="B52" s="31" t="s">
        <v>106</v>
      </c>
      <c r="C52" s="32" t="s">
        <v>114</v>
      </c>
      <c r="D52" s="32" t="s">
        <v>19</v>
      </c>
      <c r="E52" s="33"/>
      <c r="F52" s="34" t="s">
        <v>16</v>
      </c>
      <c r="G52" s="35"/>
      <c r="H52" s="32"/>
      <c r="I52" s="32"/>
      <c r="J52" s="36"/>
      <c r="K52" s="32"/>
      <c r="L52" s="33">
        <v>137</v>
      </c>
      <c r="M52" s="32" t="s">
        <v>20</v>
      </c>
      <c r="N52" s="32"/>
      <c r="O52" s="32"/>
      <c r="P52" s="32" t="s">
        <v>21</v>
      </c>
      <c r="Q52" s="36"/>
      <c r="R52" s="32"/>
      <c r="S52" s="38"/>
    </row>
    <row r="53" spans="2:19" ht="12.75">
      <c r="B53" s="31" t="s">
        <v>106</v>
      </c>
      <c r="C53" s="32" t="s">
        <v>115</v>
      </c>
      <c r="D53" s="32">
        <v>85</v>
      </c>
      <c r="E53" s="33">
        <v>113</v>
      </c>
      <c r="F53" s="34" t="s">
        <v>16</v>
      </c>
      <c r="G53" s="35"/>
      <c r="H53" s="32">
        <f>5/32</f>
        <v>0.15625</v>
      </c>
      <c r="I53" s="32"/>
      <c r="J53" s="36"/>
      <c r="K53" s="32"/>
      <c r="L53" s="33">
        <v>132</v>
      </c>
      <c r="M53" s="32" t="s">
        <v>20</v>
      </c>
      <c r="N53" s="32"/>
      <c r="O53" s="32">
        <f>7/32</f>
        <v>0.21875</v>
      </c>
      <c r="P53" s="32" t="s">
        <v>39</v>
      </c>
      <c r="Q53" s="36"/>
      <c r="R53" s="32"/>
      <c r="S53" s="38"/>
    </row>
    <row r="54" spans="2:19" ht="12.75">
      <c r="B54" s="31" t="s">
        <v>106</v>
      </c>
      <c r="C54" s="32" t="s">
        <v>116</v>
      </c>
      <c r="D54" s="32">
        <v>95</v>
      </c>
      <c r="E54" s="33">
        <v>123</v>
      </c>
      <c r="F54" s="34" t="s">
        <v>16</v>
      </c>
      <c r="G54" s="35"/>
      <c r="H54" s="32"/>
      <c r="I54" s="32"/>
      <c r="J54" s="36"/>
      <c r="K54" s="32"/>
      <c r="L54" s="33">
        <v>150</v>
      </c>
      <c r="M54" s="32" t="s">
        <v>20</v>
      </c>
      <c r="N54" s="32"/>
      <c r="O54" s="32"/>
      <c r="P54" s="32"/>
      <c r="Q54" s="36"/>
      <c r="R54" s="32"/>
      <c r="S54" s="38"/>
    </row>
    <row r="55" spans="2:19" ht="12.75">
      <c r="B55" s="31" t="s">
        <v>106</v>
      </c>
      <c r="C55" s="32" t="s">
        <v>117</v>
      </c>
      <c r="D55" s="32" t="s">
        <v>118</v>
      </c>
      <c r="E55" s="33">
        <v>120</v>
      </c>
      <c r="F55" s="34" t="s">
        <v>16</v>
      </c>
      <c r="G55" s="35"/>
      <c r="H55" s="32"/>
      <c r="I55" s="32"/>
      <c r="J55" s="36"/>
      <c r="K55" s="32"/>
      <c r="L55" s="33">
        <v>144</v>
      </c>
      <c r="M55" s="32" t="s">
        <v>119</v>
      </c>
      <c r="N55" s="32"/>
      <c r="O55" s="32"/>
      <c r="P55" s="32" t="s">
        <v>49</v>
      </c>
      <c r="Q55" s="36"/>
      <c r="R55" s="32"/>
      <c r="S55" s="38"/>
    </row>
    <row r="56" spans="2:19" ht="12.75">
      <c r="B56" s="31" t="s">
        <v>106</v>
      </c>
      <c r="C56" s="32" t="s">
        <v>120</v>
      </c>
      <c r="D56" s="32" t="s">
        <v>65</v>
      </c>
      <c r="E56" s="33">
        <v>63</v>
      </c>
      <c r="F56" s="34" t="s">
        <v>16</v>
      </c>
      <c r="G56" s="35"/>
      <c r="H56" s="32">
        <f>14/32</f>
        <v>0.4375</v>
      </c>
      <c r="I56" s="32"/>
      <c r="J56" s="36"/>
      <c r="K56" s="32"/>
      <c r="L56" s="33"/>
      <c r="M56" s="32" t="s">
        <v>20</v>
      </c>
      <c r="N56" s="32"/>
      <c r="O56" s="32"/>
      <c r="P56" s="32" t="s">
        <v>59</v>
      </c>
      <c r="Q56" s="36"/>
      <c r="R56" s="32"/>
      <c r="S56" s="38"/>
    </row>
    <row r="57" spans="2:19" ht="12.75">
      <c r="B57" s="31" t="s">
        <v>121</v>
      </c>
      <c r="C57" s="32" t="s">
        <v>122</v>
      </c>
      <c r="D57" s="32" t="s">
        <v>123</v>
      </c>
      <c r="E57" s="33">
        <v>109</v>
      </c>
      <c r="F57" s="34" t="s">
        <v>16</v>
      </c>
      <c r="G57" s="35"/>
      <c r="H57" s="32">
        <f>6/32</f>
        <v>0.1875</v>
      </c>
      <c r="I57" s="32"/>
      <c r="J57" s="36"/>
      <c r="K57" s="32"/>
      <c r="L57" s="33">
        <v>154</v>
      </c>
      <c r="M57" s="32" t="s">
        <v>20</v>
      </c>
      <c r="N57" s="32"/>
      <c r="O57" s="32"/>
      <c r="P57" s="32" t="s">
        <v>49</v>
      </c>
      <c r="Q57" s="36"/>
      <c r="R57" s="32"/>
      <c r="S57" s="38" t="s">
        <v>124</v>
      </c>
    </row>
    <row r="58" spans="2:19" ht="12.75">
      <c r="B58" s="31" t="s">
        <v>121</v>
      </c>
      <c r="C58" s="32" t="s">
        <v>125</v>
      </c>
      <c r="D58" s="32" t="s">
        <v>65</v>
      </c>
      <c r="E58" s="33">
        <v>112</v>
      </c>
      <c r="F58" s="34" t="s">
        <v>16</v>
      </c>
      <c r="G58" s="35"/>
      <c r="H58" s="32"/>
      <c r="I58" s="32"/>
      <c r="J58" s="36"/>
      <c r="K58" s="32"/>
      <c r="L58" s="33"/>
      <c r="M58" s="32" t="s">
        <v>20</v>
      </c>
      <c r="N58" s="32"/>
      <c r="O58" s="32"/>
      <c r="P58" s="32" t="s">
        <v>21</v>
      </c>
      <c r="Q58" s="36"/>
      <c r="R58" s="32"/>
      <c r="S58" s="38"/>
    </row>
    <row r="59" spans="2:19" ht="12.75">
      <c r="B59" s="31" t="s">
        <v>121</v>
      </c>
      <c r="C59" s="32" t="s">
        <v>126</v>
      </c>
      <c r="D59" s="32" t="s">
        <v>127</v>
      </c>
      <c r="E59" s="33">
        <v>124</v>
      </c>
      <c r="F59" s="34" t="s">
        <v>16</v>
      </c>
      <c r="G59" s="35"/>
      <c r="H59" s="32">
        <f>15/32</f>
        <v>0.46875</v>
      </c>
      <c r="I59" s="32"/>
      <c r="J59" s="36"/>
      <c r="K59" s="32"/>
      <c r="L59" s="33"/>
      <c r="M59" s="32" t="s">
        <v>20</v>
      </c>
      <c r="N59" s="32"/>
      <c r="O59" s="32"/>
      <c r="P59" s="32" t="s">
        <v>98</v>
      </c>
      <c r="Q59" s="36"/>
      <c r="R59" s="32"/>
      <c r="S59" s="38"/>
    </row>
    <row r="60" spans="2:19" ht="12.75">
      <c r="B60" s="31" t="s">
        <v>121</v>
      </c>
      <c r="C60" s="32" t="s">
        <v>128</v>
      </c>
      <c r="D60" s="32" t="s">
        <v>65</v>
      </c>
      <c r="E60" s="33">
        <v>77</v>
      </c>
      <c r="F60" s="34" t="s">
        <v>16</v>
      </c>
      <c r="G60" s="35"/>
      <c r="H60" s="32"/>
      <c r="I60" s="32"/>
      <c r="J60" s="36"/>
      <c r="K60" s="32"/>
      <c r="L60" s="33"/>
      <c r="M60" s="32" t="s">
        <v>20</v>
      </c>
      <c r="N60" s="32"/>
      <c r="O60" s="32"/>
      <c r="P60" s="32" t="s">
        <v>59</v>
      </c>
      <c r="Q60" s="36"/>
      <c r="R60" s="32"/>
      <c r="S60" s="38"/>
    </row>
    <row r="61" spans="2:19" ht="12.75">
      <c r="B61" s="31" t="s">
        <v>121</v>
      </c>
      <c r="C61" s="32" t="s">
        <v>129</v>
      </c>
      <c r="D61" s="32" t="s">
        <v>19</v>
      </c>
      <c r="E61" s="33"/>
      <c r="F61" s="34" t="s">
        <v>16</v>
      </c>
      <c r="G61" s="35"/>
      <c r="H61" s="32"/>
      <c r="I61" s="32"/>
      <c r="J61" s="36"/>
      <c r="K61" s="32"/>
      <c r="L61" s="33">
        <v>129</v>
      </c>
      <c r="M61" s="32" t="s">
        <v>20</v>
      </c>
      <c r="N61" s="32"/>
      <c r="O61" s="32">
        <f>9/32</f>
        <v>0.28125</v>
      </c>
      <c r="P61" s="32" t="s">
        <v>21</v>
      </c>
      <c r="Q61" s="36"/>
      <c r="R61" s="32"/>
      <c r="S61" s="38"/>
    </row>
    <row r="62" spans="2:19" ht="12.75">
      <c r="B62" s="31" t="s">
        <v>121</v>
      </c>
      <c r="C62" s="32" t="s">
        <v>130</v>
      </c>
      <c r="D62" s="32" t="s">
        <v>65</v>
      </c>
      <c r="E62" s="33">
        <v>74</v>
      </c>
      <c r="F62" s="34" t="s">
        <v>16</v>
      </c>
      <c r="G62" s="35"/>
      <c r="H62" s="32"/>
      <c r="I62" s="32"/>
      <c r="J62" s="36"/>
      <c r="K62" s="32"/>
      <c r="L62" s="33"/>
      <c r="M62" s="32" t="s">
        <v>20</v>
      </c>
      <c r="N62" s="32"/>
      <c r="O62" s="32"/>
      <c r="P62" s="32" t="s">
        <v>59</v>
      </c>
      <c r="Q62" s="36"/>
      <c r="R62" s="32"/>
      <c r="S62" s="38"/>
    </row>
    <row r="63" spans="2:19" ht="12.75">
      <c r="B63" s="31" t="s">
        <v>121</v>
      </c>
      <c r="C63" s="32" t="s">
        <v>131</v>
      </c>
      <c r="D63" s="32" t="s">
        <v>132</v>
      </c>
      <c r="E63" s="33">
        <v>68</v>
      </c>
      <c r="F63" s="34" t="s">
        <v>16</v>
      </c>
      <c r="G63" s="35">
        <v>7.65</v>
      </c>
      <c r="H63" s="32">
        <f>15/32</f>
        <v>0.46875</v>
      </c>
      <c r="I63" s="32"/>
      <c r="J63" s="36"/>
      <c r="K63" s="32"/>
      <c r="L63" s="33">
        <v>67</v>
      </c>
      <c r="M63" s="32" t="s">
        <v>20</v>
      </c>
      <c r="N63" s="32">
        <v>13.75</v>
      </c>
      <c r="O63" s="32">
        <f>21/32</f>
        <v>0.65625</v>
      </c>
      <c r="P63" s="32" t="s">
        <v>98</v>
      </c>
      <c r="Q63" s="36"/>
      <c r="R63" s="32"/>
      <c r="S63" s="38"/>
    </row>
    <row r="64" spans="2:19" ht="12.75">
      <c r="B64" s="31" t="s">
        <v>133</v>
      </c>
      <c r="C64" s="32" t="s">
        <v>134</v>
      </c>
      <c r="D64" s="32">
        <v>50</v>
      </c>
      <c r="E64" s="33">
        <v>102</v>
      </c>
      <c r="F64" s="34" t="s">
        <v>16</v>
      </c>
      <c r="G64" s="35"/>
      <c r="H64" s="32"/>
      <c r="I64" s="32"/>
      <c r="J64" s="36"/>
      <c r="K64" s="32"/>
      <c r="L64" s="33">
        <v>129</v>
      </c>
      <c r="M64" s="32" t="s">
        <v>20</v>
      </c>
      <c r="N64" s="32"/>
      <c r="O64" s="32"/>
      <c r="P64" s="32" t="s">
        <v>135</v>
      </c>
      <c r="Q64" s="36"/>
      <c r="R64" s="32"/>
      <c r="S64" s="38"/>
    </row>
    <row r="65" spans="2:19" ht="12.75">
      <c r="B65" s="31" t="s">
        <v>133</v>
      </c>
      <c r="C65" s="32" t="s">
        <v>136</v>
      </c>
      <c r="D65" s="32">
        <v>20</v>
      </c>
      <c r="E65" s="33">
        <v>100</v>
      </c>
      <c r="F65" s="34" t="s">
        <v>16</v>
      </c>
      <c r="G65" s="35"/>
      <c r="H65" s="32"/>
      <c r="I65" s="32"/>
      <c r="J65" s="36"/>
      <c r="K65" s="32"/>
      <c r="L65" s="33">
        <v>153</v>
      </c>
      <c r="M65" s="32" t="s">
        <v>20</v>
      </c>
      <c r="N65" s="32"/>
      <c r="O65" s="32"/>
      <c r="P65" s="32" t="s">
        <v>59</v>
      </c>
      <c r="Q65" s="36"/>
      <c r="R65" s="32"/>
      <c r="S65" s="38"/>
    </row>
    <row r="66" spans="2:19" ht="12.75">
      <c r="B66" s="31" t="s">
        <v>133</v>
      </c>
      <c r="C66" s="32" t="s">
        <v>137</v>
      </c>
      <c r="D66" s="32">
        <v>40</v>
      </c>
      <c r="E66" s="33">
        <v>147</v>
      </c>
      <c r="F66" s="34" t="s">
        <v>16</v>
      </c>
      <c r="G66" s="35"/>
      <c r="H66" s="32"/>
      <c r="I66" s="32"/>
      <c r="J66" s="36"/>
      <c r="K66" s="32"/>
      <c r="L66" s="33">
        <v>179</v>
      </c>
      <c r="M66" s="32" t="s">
        <v>119</v>
      </c>
      <c r="N66" s="32"/>
      <c r="O66" s="32"/>
      <c r="P66" s="32" t="s">
        <v>59</v>
      </c>
      <c r="Q66" s="36"/>
      <c r="R66" s="32"/>
      <c r="S66" s="38"/>
    </row>
    <row r="67" spans="2:19" ht="12.75">
      <c r="B67" s="31" t="s">
        <v>138</v>
      </c>
      <c r="C67" s="32" t="s">
        <v>139</v>
      </c>
      <c r="D67" s="32" t="s">
        <v>19</v>
      </c>
      <c r="E67" s="33">
        <v>91</v>
      </c>
      <c r="F67" s="34" t="s">
        <v>16</v>
      </c>
      <c r="G67" s="35"/>
      <c r="H67" s="32">
        <f>4/32</f>
        <v>0.125</v>
      </c>
      <c r="I67" s="32"/>
      <c r="J67" s="36"/>
      <c r="K67" s="32"/>
      <c r="L67" s="33"/>
      <c r="M67" s="32" t="s">
        <v>20</v>
      </c>
      <c r="N67" s="32"/>
      <c r="O67" s="32"/>
      <c r="P67" s="32" t="s">
        <v>49</v>
      </c>
      <c r="Q67" s="36"/>
      <c r="R67" s="32"/>
      <c r="S67" s="38"/>
    </row>
    <row r="68" spans="2:19" ht="12.75">
      <c r="B68" s="31" t="s">
        <v>138</v>
      </c>
      <c r="C68" s="32" t="s">
        <v>140</v>
      </c>
      <c r="D68" s="32">
        <v>70</v>
      </c>
      <c r="E68" s="33">
        <v>82</v>
      </c>
      <c r="F68" s="34" t="s">
        <v>16</v>
      </c>
      <c r="G68" s="35"/>
      <c r="H68" s="32">
        <f>9/32</f>
        <v>0.28125</v>
      </c>
      <c r="I68" s="32"/>
      <c r="J68" s="36"/>
      <c r="K68" s="32"/>
      <c r="L68" s="33">
        <v>113</v>
      </c>
      <c r="M68" s="32" t="s">
        <v>141</v>
      </c>
      <c r="N68" s="32"/>
      <c r="O68" s="32"/>
      <c r="P68" s="32" t="s">
        <v>81</v>
      </c>
      <c r="Q68" s="36"/>
      <c r="R68" s="32"/>
      <c r="S68" s="38"/>
    </row>
    <row r="69" spans="2:19" ht="12.75">
      <c r="B69" s="31" t="s">
        <v>138</v>
      </c>
      <c r="C69" s="32" t="s">
        <v>142</v>
      </c>
      <c r="D69" s="32">
        <v>10</v>
      </c>
      <c r="E69" s="33">
        <v>81</v>
      </c>
      <c r="F69" s="34" t="s">
        <v>16</v>
      </c>
      <c r="G69" s="35"/>
      <c r="H69" s="32">
        <f>13/32</f>
        <v>0.40625</v>
      </c>
      <c r="I69" s="32"/>
      <c r="J69" s="36"/>
      <c r="K69" s="32"/>
      <c r="L69" s="33">
        <v>90</v>
      </c>
      <c r="M69" s="32" t="s">
        <v>20</v>
      </c>
      <c r="N69" s="32"/>
      <c r="O69" s="32"/>
      <c r="P69" s="32" t="s">
        <v>143</v>
      </c>
      <c r="Q69" s="36"/>
      <c r="R69" s="32"/>
      <c r="S69" s="38"/>
    </row>
    <row r="70" spans="2:19" ht="12.75">
      <c r="B70" s="31" t="s">
        <v>138</v>
      </c>
      <c r="C70" s="32" t="s">
        <v>144</v>
      </c>
      <c r="D70" s="32" t="s">
        <v>127</v>
      </c>
      <c r="E70" s="33">
        <v>77</v>
      </c>
      <c r="F70" s="34" t="s">
        <v>16</v>
      </c>
      <c r="G70" s="35"/>
      <c r="H70" s="32"/>
      <c r="I70" s="32"/>
      <c r="J70" s="36"/>
      <c r="K70" s="32"/>
      <c r="L70" s="33"/>
      <c r="M70" s="32" t="s">
        <v>20</v>
      </c>
      <c r="N70" s="32"/>
      <c r="O70" s="32"/>
      <c r="P70" s="32" t="s">
        <v>62</v>
      </c>
      <c r="Q70" s="36"/>
      <c r="R70" s="32"/>
      <c r="S70" s="38"/>
    </row>
    <row r="71" spans="2:19" ht="12.75">
      <c r="B71" s="31" t="s">
        <v>138</v>
      </c>
      <c r="C71" s="32" t="s">
        <v>145</v>
      </c>
      <c r="D71" s="32" t="s">
        <v>132</v>
      </c>
      <c r="E71" s="33">
        <v>69</v>
      </c>
      <c r="F71" s="34" t="s">
        <v>16</v>
      </c>
      <c r="G71" s="35"/>
      <c r="H71" s="32">
        <f>13/32</f>
        <v>0.40625</v>
      </c>
      <c r="I71" s="32"/>
      <c r="J71" s="36"/>
      <c r="K71" s="32"/>
      <c r="L71" s="33"/>
      <c r="M71" s="32" t="s">
        <v>20</v>
      </c>
      <c r="N71" s="32"/>
      <c r="O71" s="32"/>
      <c r="P71" s="32" t="s">
        <v>62</v>
      </c>
      <c r="Q71" s="36"/>
      <c r="R71" s="32"/>
      <c r="S71" s="38"/>
    </row>
    <row r="72" spans="2:19" ht="12.75">
      <c r="B72" s="31" t="s">
        <v>138</v>
      </c>
      <c r="C72" s="32" t="s">
        <v>146</v>
      </c>
      <c r="D72" s="32">
        <v>95</v>
      </c>
      <c r="E72" s="33">
        <v>109</v>
      </c>
      <c r="F72" s="34" t="s">
        <v>16</v>
      </c>
      <c r="G72" s="35"/>
      <c r="H72" s="32">
        <f>7/32</f>
        <v>0.21875</v>
      </c>
      <c r="I72" s="32"/>
      <c r="J72" s="36"/>
      <c r="K72" s="32"/>
      <c r="L72" s="33">
        <v>112</v>
      </c>
      <c r="M72" s="32" t="s">
        <v>20</v>
      </c>
      <c r="N72" s="32"/>
      <c r="O72" s="32">
        <f>10/32</f>
        <v>0.3125</v>
      </c>
      <c r="P72" s="32" t="s">
        <v>49</v>
      </c>
      <c r="Q72" s="36"/>
      <c r="R72" s="32"/>
      <c r="S72" s="38"/>
    </row>
    <row r="73" spans="2:19" ht="12.75">
      <c r="B73" s="31" t="s">
        <v>138</v>
      </c>
      <c r="C73" s="32" t="s">
        <v>147</v>
      </c>
      <c r="D73" s="32" t="s">
        <v>15</v>
      </c>
      <c r="E73" s="33"/>
      <c r="F73" s="34" t="s">
        <v>16</v>
      </c>
      <c r="G73" s="35"/>
      <c r="H73" s="32"/>
      <c r="I73" s="32"/>
      <c r="J73" s="36"/>
      <c r="K73" s="32"/>
      <c r="L73" s="33">
        <v>113</v>
      </c>
      <c r="M73" s="32" t="s">
        <v>20</v>
      </c>
      <c r="N73" s="32"/>
      <c r="O73" s="32">
        <f>10/32</f>
        <v>0.3125</v>
      </c>
      <c r="P73" s="32" t="s">
        <v>49</v>
      </c>
      <c r="Q73" s="36"/>
      <c r="R73" s="32"/>
      <c r="S73" s="38"/>
    </row>
    <row r="74" spans="2:19" ht="12.75">
      <c r="B74" s="31" t="s">
        <v>148</v>
      </c>
      <c r="C74" s="32">
        <v>705</v>
      </c>
      <c r="D74" s="32">
        <v>80</v>
      </c>
      <c r="E74" s="33">
        <v>51</v>
      </c>
      <c r="F74" s="34" t="s">
        <v>16</v>
      </c>
      <c r="G74" s="35"/>
      <c r="H74" s="32"/>
      <c r="I74" s="32"/>
      <c r="J74" s="36"/>
      <c r="K74" s="32"/>
      <c r="L74" s="33">
        <v>66</v>
      </c>
      <c r="M74" s="32" t="s">
        <v>20</v>
      </c>
      <c r="N74" s="32"/>
      <c r="O74" s="32"/>
      <c r="P74" s="32" t="s">
        <v>26</v>
      </c>
      <c r="Q74" s="36"/>
      <c r="R74" s="32"/>
      <c r="S74" s="38"/>
    </row>
    <row r="75" spans="2:19" ht="12.75">
      <c r="B75" s="31" t="s">
        <v>148</v>
      </c>
      <c r="C75" s="32">
        <v>777</v>
      </c>
      <c r="D75" s="32" t="s">
        <v>19</v>
      </c>
      <c r="E75" s="33">
        <v>56</v>
      </c>
      <c r="F75" s="34" t="s">
        <v>16</v>
      </c>
      <c r="G75" s="35"/>
      <c r="H75" s="32"/>
      <c r="I75" s="32"/>
      <c r="J75" s="36"/>
      <c r="K75" s="32"/>
      <c r="L75" s="33"/>
      <c r="M75" s="32" t="s">
        <v>20</v>
      </c>
      <c r="N75" s="32"/>
      <c r="O75" s="32"/>
      <c r="P75" s="32" t="s">
        <v>21</v>
      </c>
      <c r="Q75" s="36"/>
      <c r="R75" s="32"/>
      <c r="S75" s="38"/>
    </row>
    <row r="76" spans="2:19" ht="12.75">
      <c r="B76" s="31" t="s">
        <v>148</v>
      </c>
      <c r="C76" s="32" t="s">
        <v>149</v>
      </c>
      <c r="D76" s="32" t="s">
        <v>150</v>
      </c>
      <c r="E76" s="33">
        <v>36</v>
      </c>
      <c r="F76" s="34" t="s">
        <v>16</v>
      </c>
      <c r="G76" s="35"/>
      <c r="H76" s="32"/>
      <c r="I76" s="32"/>
      <c r="J76" s="36"/>
      <c r="K76" s="32"/>
      <c r="L76" s="33">
        <v>60</v>
      </c>
      <c r="M76" s="32" t="s">
        <v>20</v>
      </c>
      <c r="N76" s="32"/>
      <c r="O76" s="32"/>
      <c r="P76" s="32" t="s">
        <v>92</v>
      </c>
      <c r="Q76" s="36"/>
      <c r="R76" s="32"/>
      <c r="S76" s="38"/>
    </row>
    <row r="77" spans="2:19" ht="12.75">
      <c r="B77" s="31" t="s">
        <v>148</v>
      </c>
      <c r="C77" s="32" t="s">
        <v>151</v>
      </c>
      <c r="D77" s="32">
        <v>60</v>
      </c>
      <c r="E77" s="33">
        <v>45</v>
      </c>
      <c r="F77" s="34" t="s">
        <v>16</v>
      </c>
      <c r="G77" s="35"/>
      <c r="H77" s="32"/>
      <c r="I77" s="32"/>
      <c r="J77" s="36"/>
      <c r="K77" s="32"/>
      <c r="L77" s="33">
        <v>61</v>
      </c>
      <c r="M77" s="32" t="s">
        <v>20</v>
      </c>
      <c r="N77" s="32"/>
      <c r="O77" s="32"/>
      <c r="P77" s="32" t="s">
        <v>39</v>
      </c>
      <c r="Q77" s="36"/>
      <c r="R77" s="32"/>
      <c r="S77" s="38"/>
    </row>
    <row r="78" spans="2:19" ht="12.75">
      <c r="B78" s="42"/>
      <c r="C78" s="43"/>
      <c r="D78" s="43"/>
      <c r="E78" s="44"/>
      <c r="F78" s="45"/>
      <c r="G78" s="46"/>
      <c r="H78" s="45"/>
      <c r="I78" s="45"/>
      <c r="J78" s="47"/>
      <c r="K78" s="43"/>
      <c r="L78" s="44"/>
      <c r="M78" s="45"/>
      <c r="N78" s="43"/>
      <c r="O78" s="43"/>
      <c r="P78" s="43"/>
      <c r="Q78" s="47"/>
      <c r="R78" s="32"/>
      <c r="S78" s="38"/>
    </row>
  </sheetData>
  <sheetProtection selectLockedCells="1" selectUnlockedCells="1"/>
  <mergeCells count="3">
    <mergeCell ref="B2:C2"/>
    <mergeCell ref="E2:J2"/>
    <mergeCell ref="L2:Q2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I7" sqref="I7"/>
    </sheetView>
  </sheetViews>
  <sheetFormatPr defaultColWidth="12.57421875" defaultRowHeight="12.75"/>
  <cols>
    <col min="1" max="1" width="8.57421875" style="0" customWidth="1"/>
    <col min="2" max="2" width="5.57421875" style="0" customWidth="1"/>
    <col min="3" max="3" width="5.8515625" style="0" customWidth="1"/>
    <col min="4" max="4" width="5.7109375" style="0" customWidth="1"/>
    <col min="5" max="5" width="8.8515625" style="0" customWidth="1"/>
    <col min="6" max="6" width="5.140625" style="48" customWidth="1"/>
    <col min="7" max="16384" width="11.57421875" style="0" customWidth="1"/>
  </cols>
  <sheetData>
    <row r="1" spans="3:6" s="49" customFormat="1" ht="12.75">
      <c r="C1" s="49" t="s">
        <v>152</v>
      </c>
      <c r="D1" s="49" t="s">
        <v>153</v>
      </c>
      <c r="E1" s="49" t="s">
        <v>154</v>
      </c>
      <c r="F1" s="50" t="s">
        <v>155</v>
      </c>
    </row>
    <row r="2" spans="1:9" ht="12.75">
      <c r="A2" t="s">
        <v>156</v>
      </c>
      <c r="B2">
        <v>1100</v>
      </c>
      <c r="C2">
        <v>1.9</v>
      </c>
      <c r="D2">
        <v>7.9</v>
      </c>
      <c r="E2">
        <v>5.9</v>
      </c>
      <c r="F2" s="48">
        <f>E2*0.039</f>
        <v>0.23010000000000003</v>
      </c>
      <c r="H2" s="51">
        <f>E2/D2</f>
        <v>0.7468354430379747</v>
      </c>
      <c r="I2" s="51">
        <f>D2-E2</f>
        <v>2</v>
      </c>
    </row>
    <row r="3" spans="2:9" ht="12.75">
      <c r="B3">
        <v>1200</v>
      </c>
      <c r="C3">
        <v>1.9</v>
      </c>
      <c r="D3">
        <v>10.7</v>
      </c>
      <c r="E3">
        <v>8.5</v>
      </c>
      <c r="F3" s="48">
        <f>E3*0.039</f>
        <v>0.3315</v>
      </c>
      <c r="H3" s="51">
        <f>E3/D3</f>
        <v>0.7943925233644861</v>
      </c>
      <c r="I3" s="51">
        <f>D3-E3</f>
        <v>2.1999999999999993</v>
      </c>
    </row>
    <row r="4" spans="2:9" ht="12.75">
      <c r="B4">
        <v>1300</v>
      </c>
      <c r="C4">
        <v>3.2</v>
      </c>
      <c r="D4">
        <v>12</v>
      </c>
      <c r="E4">
        <v>9.5</v>
      </c>
      <c r="F4" s="48">
        <f>E4*0.039</f>
        <v>0.3705</v>
      </c>
      <c r="H4" s="51">
        <f>E4/D4</f>
        <v>0.7916666666666666</v>
      </c>
      <c r="I4" s="51">
        <f>D4-E4</f>
        <v>2.5</v>
      </c>
    </row>
    <row r="5" spans="2:9" ht="12.75">
      <c r="B5">
        <v>1500</v>
      </c>
      <c r="C5">
        <v>4</v>
      </c>
      <c r="D5">
        <v>13.5</v>
      </c>
      <c r="E5">
        <v>11</v>
      </c>
      <c r="F5" s="48">
        <f>E5*0.039</f>
        <v>0.429</v>
      </c>
      <c r="H5" s="51">
        <f>E5/D5</f>
        <v>0.8148148148148148</v>
      </c>
      <c r="I5" s="51">
        <f>D5-E5</f>
        <v>2.5</v>
      </c>
    </row>
    <row r="6" spans="2:9" ht="12.75">
      <c r="B6">
        <v>1600</v>
      </c>
      <c r="C6">
        <v>3.6</v>
      </c>
      <c r="D6">
        <v>13</v>
      </c>
      <c r="E6">
        <v>10.5</v>
      </c>
      <c r="F6" s="48">
        <f>E6*0.039</f>
        <v>0.4095</v>
      </c>
      <c r="H6" s="51">
        <f>E6/D6</f>
        <v>0.8076923076923077</v>
      </c>
      <c r="I6" s="51">
        <f>D6-E6</f>
        <v>2.5</v>
      </c>
    </row>
    <row r="7" spans="2:9" ht="12.75">
      <c r="B7">
        <v>1000</v>
      </c>
      <c r="C7">
        <v>2.2</v>
      </c>
      <c r="D7">
        <v>6.2</v>
      </c>
      <c r="E7">
        <v>5</v>
      </c>
      <c r="F7" s="48">
        <f>E7*0.039</f>
        <v>0.195</v>
      </c>
      <c r="H7" s="51">
        <f>E7/D7</f>
        <v>0.8064516129032258</v>
      </c>
      <c r="I7" s="51">
        <f>D7-E7</f>
        <v>1.2000000000000002</v>
      </c>
    </row>
    <row r="8" spans="1:4" ht="12.75">
      <c r="A8" t="s">
        <v>157</v>
      </c>
      <c r="B8">
        <v>4719</v>
      </c>
      <c r="C8">
        <v>2.2</v>
      </c>
      <c r="D8">
        <v>6</v>
      </c>
    </row>
    <row r="9" spans="2:4" ht="12.75">
      <c r="B9">
        <v>4720</v>
      </c>
      <c r="C9">
        <v>1.9</v>
      </c>
      <c r="D9">
        <v>7.8</v>
      </c>
    </row>
    <row r="10" spans="2:4" ht="12.75">
      <c r="B10">
        <v>4706</v>
      </c>
      <c r="C10">
        <v>1.9</v>
      </c>
      <c r="D10">
        <v>10.5</v>
      </c>
    </row>
    <row r="11" spans="2:4" ht="12.75">
      <c r="B11">
        <v>4707</v>
      </c>
      <c r="C11">
        <v>3.2</v>
      </c>
      <c r="D11">
        <v>12</v>
      </c>
    </row>
    <row r="12" spans="2:4" ht="12.75">
      <c r="B12">
        <v>4708</v>
      </c>
      <c r="C12">
        <v>2.7</v>
      </c>
      <c r="D12">
        <v>13.5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pane ySplit="2" topLeftCell="A3" activePane="bottomLeft" state="frozen"/>
      <selection pane="topLeft" activeCell="A1" sqref="A1"/>
      <selection pane="bottomLeft" activeCell="A12" sqref="A12"/>
    </sheetView>
  </sheetViews>
  <sheetFormatPr defaultColWidth="12.57421875" defaultRowHeight="12.75"/>
  <cols>
    <col min="1" max="1" width="13.8515625" style="0" customWidth="1"/>
    <col min="2" max="2" width="16.421875" style="0" customWidth="1"/>
    <col min="3" max="3" width="4.7109375" style="0" customWidth="1"/>
    <col min="4" max="4" width="5.00390625" style="0" customWidth="1"/>
    <col min="5" max="5" width="5.7109375" style="0" customWidth="1"/>
    <col min="6" max="8" width="7.57421875" style="0" customWidth="1"/>
    <col min="9" max="9" width="6.8515625" style="0" customWidth="1"/>
    <col min="10" max="10" width="8.8515625" style="0" customWidth="1"/>
    <col min="11" max="11" width="14.421875" style="0" customWidth="1"/>
    <col min="12" max="16384" width="11.57421875" style="0" customWidth="1"/>
  </cols>
  <sheetData>
    <row r="1" spans="1:12" s="54" customFormat="1" ht="23.25" customHeight="1">
      <c r="A1" s="52" t="s">
        <v>0</v>
      </c>
      <c r="B1" s="7" t="s">
        <v>158</v>
      </c>
      <c r="C1" s="7" t="s">
        <v>4</v>
      </c>
      <c r="D1" s="53" t="s">
        <v>159</v>
      </c>
      <c r="E1" s="53" t="s">
        <v>160</v>
      </c>
      <c r="F1" s="53" t="s">
        <v>161</v>
      </c>
      <c r="G1" s="53" t="s">
        <v>162</v>
      </c>
      <c r="H1" s="53" t="s">
        <v>163</v>
      </c>
      <c r="I1" s="54" t="s">
        <v>164</v>
      </c>
      <c r="J1" s="54" t="s">
        <v>165</v>
      </c>
      <c r="K1" s="54" t="s">
        <v>9</v>
      </c>
      <c r="L1" s="4" t="s">
        <v>166</v>
      </c>
    </row>
    <row r="2" spans="1:12" s="58" customFormat="1" ht="12.75">
      <c r="A2" s="55" t="s">
        <v>167</v>
      </c>
      <c r="B2" s="55" t="s">
        <v>168</v>
      </c>
      <c r="C2" s="30"/>
      <c r="D2" s="56"/>
      <c r="E2" s="56"/>
      <c r="F2" s="56"/>
      <c r="G2" s="57" t="s">
        <v>169</v>
      </c>
      <c r="H2" s="57" t="s">
        <v>170</v>
      </c>
      <c r="L2" s="59"/>
    </row>
    <row r="3" spans="1:12" s="62" customFormat="1" ht="12.75">
      <c r="A3" s="60" t="s">
        <v>148</v>
      </c>
      <c r="B3" s="38" t="s">
        <v>151</v>
      </c>
      <c r="C3" s="38">
        <v>60</v>
      </c>
      <c r="D3" s="61">
        <v>61</v>
      </c>
      <c r="E3" s="61">
        <v>45</v>
      </c>
      <c r="F3" s="61">
        <f>SUM(D3:E3)</f>
        <v>106</v>
      </c>
      <c r="I3" s="62" t="s">
        <v>171</v>
      </c>
      <c r="K3" s="62" t="s">
        <v>39</v>
      </c>
      <c r="L3" s="32"/>
    </row>
    <row r="4" spans="1:12" s="62" customFormat="1" ht="12.75">
      <c r="A4" s="60" t="s">
        <v>91</v>
      </c>
      <c r="B4" s="38">
        <v>761</v>
      </c>
      <c r="C4" s="38">
        <v>80</v>
      </c>
      <c r="D4" s="61">
        <v>65</v>
      </c>
      <c r="E4" s="61">
        <v>52</v>
      </c>
      <c r="F4" s="61">
        <f>SUM(D4:E4)</f>
        <v>117</v>
      </c>
      <c r="G4" s="62">
        <f>11/32</f>
        <v>0.34375</v>
      </c>
      <c r="H4" s="62">
        <f>9/32</f>
        <v>0.28125</v>
      </c>
      <c r="I4" s="62" t="s">
        <v>172</v>
      </c>
      <c r="K4" s="62" t="s">
        <v>81</v>
      </c>
      <c r="L4" s="32"/>
    </row>
    <row r="5" spans="1:12" s="62" customFormat="1" ht="12.75">
      <c r="A5" s="60" t="s">
        <v>148</v>
      </c>
      <c r="B5" s="38">
        <v>705</v>
      </c>
      <c r="C5" s="38">
        <v>80</v>
      </c>
      <c r="D5" s="61">
        <v>66</v>
      </c>
      <c r="E5" s="61">
        <v>51</v>
      </c>
      <c r="F5" s="61">
        <f>SUM(D5:E5)</f>
        <v>117</v>
      </c>
      <c r="I5" s="62" t="s">
        <v>171</v>
      </c>
      <c r="K5" s="62" t="s">
        <v>26</v>
      </c>
      <c r="L5" s="32"/>
    </row>
    <row r="6" spans="1:12" s="62" customFormat="1" ht="12.75">
      <c r="A6" s="60" t="s">
        <v>121</v>
      </c>
      <c r="B6" s="38" t="s">
        <v>131</v>
      </c>
      <c r="C6" s="38" t="s">
        <v>132</v>
      </c>
      <c r="D6" s="61">
        <v>67</v>
      </c>
      <c r="E6" s="61">
        <v>69</v>
      </c>
      <c r="F6" s="61">
        <f>SUM(D6:E6)</f>
        <v>136</v>
      </c>
      <c r="G6" s="62">
        <f>21/32</f>
        <v>0.65625</v>
      </c>
      <c r="H6" s="62">
        <f>15/32</f>
        <v>0.46875</v>
      </c>
      <c r="I6" s="62" t="s">
        <v>171</v>
      </c>
      <c r="K6" s="62" t="s">
        <v>98</v>
      </c>
      <c r="L6" s="32"/>
    </row>
    <row r="7" spans="1:12" s="62" customFormat="1" ht="12.75">
      <c r="A7" s="60" t="s">
        <v>91</v>
      </c>
      <c r="B7" s="38" t="s">
        <v>173</v>
      </c>
      <c r="C7" s="38" t="s">
        <v>174</v>
      </c>
      <c r="D7" s="61">
        <v>65</v>
      </c>
      <c r="E7" s="61">
        <v>47</v>
      </c>
      <c r="F7" s="61">
        <f>SUM(D7:E7)</f>
        <v>112</v>
      </c>
      <c r="I7" s="62" t="s">
        <v>171</v>
      </c>
      <c r="K7" s="62" t="s">
        <v>98</v>
      </c>
      <c r="L7" s="32"/>
    </row>
    <row r="8" spans="1:12" s="62" customFormat="1" ht="12.75">
      <c r="A8" s="60" t="s">
        <v>71</v>
      </c>
      <c r="B8" s="38" t="s">
        <v>72</v>
      </c>
      <c r="C8" s="38" t="s">
        <v>73</v>
      </c>
      <c r="D8" s="61">
        <v>71</v>
      </c>
      <c r="E8" s="61">
        <v>54</v>
      </c>
      <c r="F8" s="61">
        <f>SUM(D8:E8)</f>
        <v>125</v>
      </c>
      <c r="I8" s="62" t="s">
        <v>172</v>
      </c>
      <c r="K8" s="62" t="s">
        <v>26</v>
      </c>
      <c r="L8" s="32"/>
    </row>
    <row r="9" spans="1:12" s="62" customFormat="1" ht="12.75">
      <c r="A9" s="60" t="s">
        <v>69</v>
      </c>
      <c r="B9" s="38" t="s">
        <v>70</v>
      </c>
      <c r="C9" s="38">
        <v>60</v>
      </c>
      <c r="D9" s="61">
        <v>78</v>
      </c>
      <c r="E9" s="61">
        <v>52</v>
      </c>
      <c r="F9" s="61">
        <f>SUM(D9:E9)</f>
        <v>130</v>
      </c>
      <c r="G9" s="62">
        <f>17/32</f>
        <v>0.53125</v>
      </c>
      <c r="H9" s="62">
        <f>10/32</f>
        <v>0.3125</v>
      </c>
      <c r="I9" s="62" t="s">
        <v>175</v>
      </c>
      <c r="K9" s="62" t="s">
        <v>39</v>
      </c>
      <c r="L9" s="32"/>
    </row>
    <row r="10" spans="1:12" s="62" customFormat="1" ht="12.75">
      <c r="A10" s="60" t="s">
        <v>91</v>
      </c>
      <c r="B10" s="38" t="s">
        <v>99</v>
      </c>
      <c r="C10" s="38">
        <v>60</v>
      </c>
      <c r="D10" s="61">
        <v>79</v>
      </c>
      <c r="E10" s="61">
        <v>73</v>
      </c>
      <c r="F10" s="61">
        <f>SUM(D10:E10)</f>
        <v>152</v>
      </c>
      <c r="G10" s="62">
        <f>13/32</f>
        <v>0.40625</v>
      </c>
      <c r="H10" s="62">
        <f>10/32</f>
        <v>0.3125</v>
      </c>
      <c r="I10" s="62" t="s">
        <v>175</v>
      </c>
      <c r="K10" s="62" t="s">
        <v>55</v>
      </c>
      <c r="L10" s="32"/>
    </row>
    <row r="11" spans="1:12" s="62" customFormat="1" ht="12.75">
      <c r="A11" s="60" t="s">
        <v>106</v>
      </c>
      <c r="B11" s="38" t="s">
        <v>109</v>
      </c>
      <c r="C11" s="38">
        <v>70</v>
      </c>
      <c r="D11" s="61">
        <v>86</v>
      </c>
      <c r="E11" s="61">
        <v>66</v>
      </c>
      <c r="F11" s="61">
        <f>SUM(D11:E11)</f>
        <v>152</v>
      </c>
      <c r="I11" s="62" t="s">
        <v>175</v>
      </c>
      <c r="K11" s="62" t="s">
        <v>110</v>
      </c>
      <c r="L11" s="32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Wala</dc:creator>
  <cp:keywords/>
  <dc:description/>
  <cp:lastModifiedBy/>
  <dcterms:created xsi:type="dcterms:W3CDTF">2014-11-05T00:13:32Z</dcterms:created>
  <dcterms:modified xsi:type="dcterms:W3CDTF">2014-11-23T01:08:59Z</dcterms:modified>
  <cp:category/>
  <cp:version/>
  <cp:contentType/>
  <cp:contentStatus/>
  <cp:revision>34</cp:revision>
</cp:coreProperties>
</file>